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-PO Mapping" sheetId="1" r:id="rId4"/>
    <sheet state="visible" name="Sessional + End Term Assessment" sheetId="2" r:id="rId5"/>
    <sheet state="visible" name="Attainment of Subject Code" sheetId="3" r:id="rId6"/>
    <sheet state="visible" name="Attainment Tool 1 C to PO" sheetId="4" r:id="rId7"/>
    <sheet state="visible" name=" MID Term 1" sheetId="5" r:id="rId8"/>
    <sheet state="visible" name="Remedial class-1" sheetId="6" r:id="rId9"/>
    <sheet state="visible" name="MID Term 2" sheetId="7" r:id="rId10"/>
    <sheet state="visible" name="Remedial Class-2" sheetId="8" r:id="rId11"/>
    <sheet state="visible" name="Attainment Sheet Sessional" sheetId="9" r:id="rId12"/>
    <sheet state="visible" name="Attainment CO to PO Sessional" sheetId="10" r:id="rId13"/>
    <sheet state="visible" name="Attainment Tool C to PO FINAL" sheetId="11" r:id="rId14"/>
  </sheets>
  <definedNames/>
  <calcPr/>
  <extLst>
    <ext uri="GoogleSheetsCustomDataVersion2">
      <go:sheetsCustomData xmlns:go="http://customooxmlschemas.google.com/" r:id="rId15" roundtripDataChecksum="Qxb41r38pyoCF6/5fkWYYa2WoiDd+gIb2yGfSrasVXY="/>
    </ext>
  </extLst>
</workbook>
</file>

<file path=xl/sharedStrings.xml><?xml version="1.0" encoding="utf-8"?>
<sst xmlns="http://schemas.openxmlformats.org/spreadsheetml/2006/main" count="1689" uniqueCount="329">
  <si>
    <t>DEPARTMENT OF COMPUTER SCIENCE AND ENGG.</t>
  </si>
  <si>
    <t>CO to PO &amp; PSO Mapping</t>
  </si>
  <si>
    <t>III YEAR IV SEM SEC A and B</t>
  </si>
  <si>
    <t>SUBJECT: COMPUTER GRAPHICS AND MULTIMEDIA                                                                                   Faculty: Naresh MALI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</si>
  <si>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</si>
  <si>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</si>
  <si>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</si>
  <si>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</si>
  <si>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</si>
  <si>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</si>
  <si>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</si>
  <si>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</si>
  <si>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</si>
  <si>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</si>
  <si>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</si>
  <si>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</si>
  <si>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</si>
  <si>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</si>
  <si>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</si>
  <si>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</si>
  <si>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CO23CS405.1</t>
  </si>
  <si>
    <t>CO23CS405.2</t>
  </si>
  <si>
    <t>CO23CS405.3</t>
  </si>
  <si>
    <t>CO23CS405.4</t>
  </si>
  <si>
    <t>CO23CS405.5</t>
  </si>
  <si>
    <t>C23CS405 (AVG)</t>
  </si>
  <si>
    <t>Final Mapping of C23CS405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</si>
  <si>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</si>
  <si>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</si>
  <si>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II YEAR III SEM SEC A and B</t>
  </si>
  <si>
    <t>SUBJECT: Computer Graphics and Mutimedia                                                            Subject Teacher: Naresh Mali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</si>
  <si>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</si>
  <si>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</si>
  <si>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</si>
  <si>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</si>
  <si>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</si>
  <si>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</si>
  <si>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</si>
  <si>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</si>
  <si>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</si>
  <si>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</si>
  <si>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</si>
  <si>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21ETCCS001</t>
  </si>
  <si>
    <t>AARSH BHARTI</t>
  </si>
  <si>
    <t>21ETCCS002</t>
  </si>
  <si>
    <t>MS AASTHA DAKHERA</t>
  </si>
  <si>
    <t>21ETCCS003</t>
  </si>
  <si>
    <t>ABHISHEK PRAJAPAT</t>
  </si>
  <si>
    <t>21ETCCS005</t>
  </si>
  <si>
    <t>AKSHANSH SONI</t>
  </si>
  <si>
    <t>21ETCCS006</t>
  </si>
  <si>
    <t>AKSHAT SINGH CHOUHAN</t>
  </si>
  <si>
    <t>21ETCCS007</t>
  </si>
  <si>
    <t>ANIRUDH SINGH RAJPUROHIT</t>
  </si>
  <si>
    <t>21ETCCS008</t>
  </si>
  <si>
    <t>ANISH SINGHAL</t>
  </si>
  <si>
    <t>21ETCCS009</t>
  </si>
  <si>
    <t>ANJALI SONI</t>
  </si>
  <si>
    <t>21ETCCS010</t>
  </si>
  <si>
    <t>ANURAG MENARIA</t>
  </si>
  <si>
    <t>21ETCCS011</t>
  </si>
  <si>
    <t>ANUSHKA VIJAY</t>
  </si>
  <si>
    <t>21ETCCS012</t>
  </si>
  <si>
    <t>APURVA LODHA</t>
  </si>
  <si>
    <t>21ETCCS013</t>
  </si>
  <si>
    <t>ARUN LOHAR</t>
  </si>
  <si>
    <t>21ETCCS014</t>
  </si>
  <si>
    <t>ARVIND SINGH</t>
  </si>
  <si>
    <t>21ETCCS015</t>
  </si>
  <si>
    <t>ARVIND SUTHAR</t>
  </si>
  <si>
    <t>21ETCCS016</t>
  </si>
  <si>
    <t>AVANI JOSHI</t>
  </si>
  <si>
    <t>21ETCCS017</t>
  </si>
  <si>
    <t>AYAN KHAN</t>
  </si>
  <si>
    <t>21ETCCS018</t>
  </si>
  <si>
    <t>AYUSH JHOTA</t>
  </si>
  <si>
    <t>21ETCCS019</t>
  </si>
  <si>
    <t>AYUSH TALESARA</t>
  </si>
  <si>
    <t>21ETCCS020</t>
  </si>
  <si>
    <t>BHAVYA MEHTA</t>
  </si>
  <si>
    <t>21ETCCS021</t>
  </si>
  <si>
    <t>BHERU SINGH PANWAR</t>
  </si>
  <si>
    <t>21ETCCS022</t>
  </si>
  <si>
    <t>MS BHUMIKA VARDAR</t>
  </si>
  <si>
    <t>21ETCCS025</t>
  </si>
  <si>
    <t>CHINMAY MENARIA</t>
  </si>
  <si>
    <t>21ETCCS026</t>
  </si>
  <si>
    <t>DAKSH VYAS</t>
  </si>
  <si>
    <t>21ETCCS027</t>
  </si>
  <si>
    <t>DEEPAK DHAKAR</t>
  </si>
  <si>
    <t>21ETCCS029</t>
  </si>
  <si>
    <t>DHIREN SUHALKA</t>
  </si>
  <si>
    <t>21ETCCS030</t>
  </si>
  <si>
    <t>DHRUV BAGORA</t>
  </si>
  <si>
    <t>21ETCCS031</t>
  </si>
  <si>
    <t>DIKSHA AGARWAL</t>
  </si>
  <si>
    <t>21ETCCS032</t>
  </si>
  <si>
    <t>DINESH AUDICHYA</t>
  </si>
  <si>
    <t>21ETCCS034</t>
  </si>
  <si>
    <t>DIVYANSHU MENARIA</t>
  </si>
  <si>
    <t>21ETCCS035</t>
  </si>
  <si>
    <t>DIVYANSHU SAHU</t>
  </si>
  <si>
    <t>21ETCCS036</t>
  </si>
  <si>
    <t>DURGA SANKAR DANGI</t>
  </si>
  <si>
    <t>21ETCCS037</t>
  </si>
  <si>
    <t>GAGAN MANGAL</t>
  </si>
  <si>
    <t>21ETCCS038</t>
  </si>
  <si>
    <t>GARVITA BAYA</t>
  </si>
  <si>
    <t>21ETCCS039</t>
  </si>
  <si>
    <t>GARVITA JAIN</t>
  </si>
  <si>
    <t>21ETCCS040</t>
  </si>
  <si>
    <t>GAZI AMAN KHAN</t>
  </si>
  <si>
    <t>21ETCCS041</t>
  </si>
  <si>
    <t>HARSH</t>
  </si>
  <si>
    <t>21ETCCS042</t>
  </si>
  <si>
    <t>HARSH SONI</t>
  </si>
  <si>
    <t>21ETCCS043</t>
  </si>
  <si>
    <t>HARSHAL PALIWAL</t>
  </si>
  <si>
    <t>21ETCCS044</t>
  </si>
  <si>
    <t>HARSHIT PUROHIT</t>
  </si>
  <si>
    <t>21ETCCS045</t>
  </si>
  <si>
    <t>HARSHIT SHARMA</t>
  </si>
  <si>
    <t>21ETCCS046</t>
  </si>
  <si>
    <t>HARSHITA RATHORE</t>
  </si>
  <si>
    <t>21ETCCS047</t>
  </si>
  <si>
    <t>HEET DOSI</t>
  </si>
  <si>
    <t>21ETCCS048</t>
  </si>
  <si>
    <t>MS HETAL SHARMA</t>
  </si>
  <si>
    <t>21ETCCS049</t>
  </si>
  <si>
    <t>JAHNAVI JOSHI</t>
  </si>
  <si>
    <t>21ETCCS050</t>
  </si>
  <si>
    <t>JAINIL JAIN</t>
  </si>
  <si>
    <t>21ETCCS051</t>
  </si>
  <si>
    <t>JASWANT SINGH RAO</t>
  </si>
  <si>
    <t>21ETCCS052</t>
  </si>
  <si>
    <t>JATIN VASHISHTHA</t>
  </si>
  <si>
    <t>21ETCCS053</t>
  </si>
  <si>
    <t>JAY JOSHI</t>
  </si>
  <si>
    <t>21ETCCS054</t>
  </si>
  <si>
    <t>JAYDEEP DANGI</t>
  </si>
  <si>
    <t>21ETCCS055</t>
  </si>
  <si>
    <t>JIGYASA CHATURVEDI</t>
  </si>
  <si>
    <t>21ETCCS056</t>
  </si>
  <si>
    <t>KAILASH JOSHI</t>
  </si>
  <si>
    <t>21ETCCS057</t>
  </si>
  <si>
    <t>KAMLESH KUMAR GHANCHI</t>
  </si>
  <si>
    <t>21ETCCS058</t>
  </si>
  <si>
    <t>KANISHKA PARMAR</t>
  </si>
  <si>
    <t>21ETCCS059</t>
  </si>
  <si>
    <t>KASHVI PANDEY</t>
  </si>
  <si>
    <t>21ETCCS060</t>
  </si>
  <si>
    <t>KHUSHAL PALIWAL</t>
  </si>
  <si>
    <t>21ETCCS061</t>
  </si>
  <si>
    <t>KHUSHI GAHLOT</t>
  </si>
  <si>
    <t>21ETCCS062</t>
  </si>
  <si>
    <t>KHUSHI VANAWAT</t>
  </si>
  <si>
    <t>21ETCCS064</t>
  </si>
  <si>
    <t>KUNAL CHOUBISA</t>
  </si>
  <si>
    <t>21ETCCS065</t>
  </si>
  <si>
    <t>KUNAL MENARIA</t>
  </si>
  <si>
    <t>21ETCCS066</t>
  </si>
  <si>
    <t>KUNAL PALIWAL</t>
  </si>
  <si>
    <t>21ETCCS067</t>
  </si>
  <si>
    <t>KUNAL SHARMA</t>
  </si>
  <si>
    <t>21ETCCS068</t>
  </si>
  <si>
    <t>KUNIKA KADECHA(RL)</t>
  </si>
  <si>
    <t>21ETCCS069</t>
  </si>
  <si>
    <t>LALITA DANGI</t>
  </si>
  <si>
    <t>21ETCCS070</t>
  </si>
  <si>
    <t>LAVISHA JAIN</t>
  </si>
  <si>
    <t>21ETCCS071</t>
  </si>
  <si>
    <t>LOKANTIK JAIN</t>
  </si>
  <si>
    <t>21ETCCS073</t>
  </si>
  <si>
    <t>MAHAK BANSAL</t>
  </si>
  <si>
    <t>21ETCCS074</t>
  </si>
  <si>
    <t>MANSI GEHLOT</t>
  </si>
  <si>
    <t>21ETCCS075</t>
  </si>
  <si>
    <t>MAYANK KANERIYA</t>
  </si>
  <si>
    <t>21ETCCS076</t>
  </si>
  <si>
    <t>MAYANK MALIWAL</t>
  </si>
  <si>
    <t>21ETCCS078</t>
  </si>
  <si>
    <t>MITANSH JAIN</t>
  </si>
  <si>
    <t>21ETCCS079</t>
  </si>
  <si>
    <t>MOHAMMED OWAIS KHAN</t>
  </si>
  <si>
    <t>21ETCCS081</t>
  </si>
  <si>
    <t>NAVNEET ANAND</t>
  </si>
  <si>
    <t>21ETCCS082</t>
  </si>
  <si>
    <t>NEHAL DHING</t>
  </si>
  <si>
    <t>21ETCCS084</t>
  </si>
  <si>
    <t>NIPUN MALI</t>
  </si>
  <si>
    <t>21ETCCS085</t>
  </si>
  <si>
    <t>NISHA LOHAR</t>
  </si>
  <si>
    <t>21ETCCS086</t>
  </si>
  <si>
    <t>PRADHUMAN SINGH CHAUDHARY</t>
  </si>
  <si>
    <t>21ETCCS087</t>
  </si>
  <si>
    <t>PRANJAL SINGHVI</t>
  </si>
  <si>
    <t>21ETCCS088</t>
  </si>
  <si>
    <t>RAJAT PATIDAR</t>
  </si>
  <si>
    <t>21ETCCS089</t>
  </si>
  <si>
    <t>RIYA JAIN</t>
  </si>
  <si>
    <t>21ETCCS090</t>
  </si>
  <si>
    <t>ROHIN GANG</t>
  </si>
  <si>
    <t>21ETCCS091</t>
  </si>
  <si>
    <t>RUPAL SONI</t>
  </si>
  <si>
    <t>21ETCCS092</t>
  </si>
  <si>
    <t>SAHIL SOLANKI</t>
  </si>
  <si>
    <t>21ETCCS093</t>
  </si>
  <si>
    <t>SARGAM JAIN</t>
  </si>
  <si>
    <t>21ETCCS094</t>
  </si>
  <si>
    <t>SATYEN KHARADI</t>
  </si>
  <si>
    <t>21ETCCS095</t>
  </si>
  <si>
    <t>SHASHANK MENARIA</t>
  </si>
  <si>
    <t>21ETCCS096</t>
  </si>
  <si>
    <t>SHUBHAM DAS</t>
  </si>
  <si>
    <t>21ETCCS097</t>
  </si>
  <si>
    <t>SUDEEP ROY</t>
  </si>
  <si>
    <t>21ETCCS098</t>
  </si>
  <si>
    <t>SUMIT VASITA</t>
  </si>
  <si>
    <t>21ETCCS099</t>
  </si>
  <si>
    <t>SUYASH SONI</t>
  </si>
  <si>
    <t>21ETCCS100</t>
  </si>
  <si>
    <t>MS TANISHA KUMAWAT</t>
  </si>
  <si>
    <t>21ETCCS101</t>
  </si>
  <si>
    <t>TUSHAR YADAV</t>
  </si>
  <si>
    <t>21ETCCS102</t>
  </si>
  <si>
    <t>VAIBHAV GARG</t>
  </si>
  <si>
    <t>21ETCCS103</t>
  </si>
  <si>
    <t>VAIBHAV SONI</t>
  </si>
  <si>
    <t>21ETCCS104</t>
  </si>
  <si>
    <t>VARUN SHARMA</t>
  </si>
  <si>
    <t>21ETCCS105</t>
  </si>
  <si>
    <t>VEDANSHI PAREEK</t>
  </si>
  <si>
    <t>21ETCCS106</t>
  </si>
  <si>
    <t>VEDAS DIXIT</t>
  </si>
  <si>
    <t>21ETCCS107</t>
  </si>
  <si>
    <t>VIKRAM SINGH SISODIYA</t>
  </si>
  <si>
    <t>21ETCCS108</t>
  </si>
  <si>
    <t>VIMANYU P SHARMA</t>
  </si>
  <si>
    <t>21ETCCS109</t>
  </si>
  <si>
    <t>VISHAL KUMAWAT</t>
  </si>
  <si>
    <t>21ETCCS110</t>
  </si>
  <si>
    <t>VISHAL PUSHKARNA</t>
  </si>
  <si>
    <t>21ETCCS111</t>
  </si>
  <si>
    <t>VYOM BHATT</t>
  </si>
  <si>
    <t>21ETCCS112</t>
  </si>
  <si>
    <t>YASH JAIN</t>
  </si>
  <si>
    <t>21ETCCS113</t>
  </si>
  <si>
    <t>YASH JOSHI</t>
  </si>
  <si>
    <t>21ETCCS114</t>
  </si>
  <si>
    <t>YASH PURI GOSWAMI</t>
  </si>
  <si>
    <t>21ETCCS115</t>
  </si>
  <si>
    <t>YOGESH JAIPAL</t>
  </si>
  <si>
    <t>21ETCCS116</t>
  </si>
  <si>
    <t>MS YUVIKA CHOUDHARY</t>
  </si>
  <si>
    <t>21ETCCS117</t>
  </si>
  <si>
    <t>YUVRAJ SINGH KANAWAT</t>
  </si>
  <si>
    <t>21ETCCS300</t>
  </si>
  <si>
    <t>NEELAM KATARIYA</t>
  </si>
  <si>
    <t>21ETCCS400</t>
  </si>
  <si>
    <t>SHABBIR HUSSAIN</t>
  </si>
  <si>
    <t>21ETCCS401</t>
  </si>
  <si>
    <t>ALI HUSSAIN</t>
  </si>
  <si>
    <t>22ETCCS200</t>
  </si>
  <si>
    <t>SAURABH SONI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</si>
  <si>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</si>
  <si>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</si>
  <si>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</si>
  <si>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</si>
  <si>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</si>
  <si>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</si>
  <si>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</si>
  <si>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SUBJECT: Computer Graphics and Multimedia                                            Subject Teacher: Naresh Mali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</si>
  <si>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</si>
  <si>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</si>
  <si>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</si>
  <si>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</si>
  <si>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</si>
  <si>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</si>
  <si>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</si>
  <si>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Attainment</t>
  </si>
  <si>
    <t>CO25CS405</t>
  </si>
  <si>
    <t>2CS3-405</t>
  </si>
  <si>
    <t>Signature HOD</t>
  </si>
  <si>
    <t>CO to PO &amp; PSO Attainment Through End Term Assessment</t>
  </si>
  <si>
    <t>SUBJECT: Computer Graphics and Multimedia                                                                                    Name of Faculty:Naresh Mali</t>
  </si>
  <si>
    <t>Course</t>
  </si>
  <si>
    <t>CO23CS405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</si>
  <si>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</si>
  <si>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</si>
  <si>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</si>
  <si>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</si>
  <si>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</si>
  <si>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</si>
  <si>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</si>
  <si>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</si>
  <si>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</si>
  <si>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MTE1</t>
  </si>
  <si>
    <t>MTE2</t>
  </si>
  <si>
    <t>avg 70</t>
  </si>
  <si>
    <t>Total</t>
  </si>
  <si>
    <t xml:space="preserve">                                                                 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</si>
  <si>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</si>
  <si>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</si>
  <si>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</si>
  <si>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</si>
  <si>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</si>
  <si>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N</t>
  </si>
  <si>
    <t>MID TERM II EXAM MARK RECORD</t>
  </si>
  <si>
    <t>CO4</t>
  </si>
  <si>
    <t>CO5</t>
  </si>
  <si>
    <t>Marks and Gap Analysis of Mid-Term 2</t>
  </si>
  <si>
    <t>Course Outcome Attainment Sheet (Sessional)</t>
  </si>
  <si>
    <t xml:space="preserve">SUBJECT:  Data Structure and Algorithm                                                                                                                                       Name of Faculty: 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</si>
  <si>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</si>
  <si>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</si>
  <si>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</si>
  <si>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CO23CS405.1</t>
  </si>
  <si>
    <t>No. of Students Attained CO23CS405.2</t>
  </si>
  <si>
    <t>CO Achieved</t>
  </si>
  <si>
    <t>No. of Students Attained CO23CS405.3</t>
  </si>
  <si>
    <t>No. of Students Attained CO23CS405.4</t>
  </si>
  <si>
    <t>No. of Students Attained CO23CS405.5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</si>
  <si>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</si>
  <si>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</si>
  <si>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</si>
  <si>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SUBJECT: Computer Graphics and Multimedia                                                   Name of Faculty: Naresh Mali</t>
  </si>
  <si>
    <t>Course to PO &amp; PSO Attainment From All Tools</t>
  </si>
  <si>
    <t>SUBJECT: Computer Graphics and Multimedia                                                                            Name of Faculty: Naresh Mali</t>
  </si>
  <si>
    <t>CO23CS405
(Round Off)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</si>
</sst>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1.0"/>
      <color theme="1"/>
      <name val="Arial"/>
      <scheme val="minor"/>
    </font>
    <font>
      <b/>
      <sz val="11.0"/>
      <color theme="1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sz val="10.0"/>
      <color theme="1"/>
      <name val="Calibri"/>
    </font>
    <font>
      <sz val="11.0"/>
      <color theme="1"/>
      <name val="Calibri"/>
    </font>
    <font>
      <sz val="11.0"/>
      <color theme="1"/>
      <name val="Times New Roman"/>
    </font>
    <font>
      <sz val="10.0"/>
      <color rgb="FF000000"/>
      <name val="Times New Roman"/>
    </font>
    <font>
      <sz val="11.0"/>
      <color theme="1"/>
      <name val="Arial"/>
    </font>
    <font>
      <sz val="11.0"/>
      <color rgb="FF000000"/>
      <name val="Calibri"/>
    </font>
    <font>
      <b/>
      <sz val="14.0"/>
      <color theme="1"/>
      <name val="Calibri"/>
    </font>
    <font>
      <color theme="1"/>
      <name val="Times New Roman"/>
    </font>
    <font>
      <b/>
      <sz val="14.0"/>
      <color theme="1"/>
      <name val="Times New Roman"/>
    </font>
    <font>
      <sz val="12.0"/>
      <color theme="1"/>
      <name val="Times New Roman"/>
    </font>
    <font>
      <sz val="14.0"/>
      <color theme="1"/>
      <name val="Calibri"/>
    </font>
    <font>
      <b/>
      <sz val="12.0"/>
      <color theme="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2" fontId="1" numFmtId="0" xfId="0" applyAlignment="1" applyBorder="1" applyFont="1">
      <alignment horizontal="center" vertical="center"/>
    </xf>
    <xf borderId="4" fillId="3" fontId="1" numFmtId="0" xfId="0" applyAlignment="1" applyBorder="1" applyFill="1" applyFont="1">
      <alignment horizontal="center" vertical="center"/>
    </xf>
    <xf borderId="5" fillId="3" fontId="1" numFmtId="0" xfId="0" applyAlignment="1" applyBorder="1" applyFont="1">
      <alignment horizontal="center" vertical="center"/>
    </xf>
    <xf borderId="6" fillId="0" fontId="4" numFmtId="0" xfId="0" applyAlignment="1" applyBorder="1" applyFont="1">
      <alignment horizontal="center"/>
    </xf>
    <xf borderId="0" fillId="0" fontId="4" numFmtId="0" xfId="0" applyAlignment="1" applyFont="1">
      <alignment horizontal="center" vertical="center"/>
    </xf>
    <xf borderId="6" fillId="2" fontId="1" numFmtId="0" xfId="0" applyAlignment="1" applyBorder="1" applyFont="1">
      <alignment horizontal="center" shrinkToFit="0" vertical="center" wrapText="1"/>
    </xf>
    <xf borderId="7" fillId="4" fontId="5" numFmtId="0" xfId="0" applyAlignment="1" applyBorder="1" applyFill="1" applyFont="1">
      <alignment horizontal="center" shrinkToFit="0" vertical="center" wrapText="1"/>
    </xf>
    <xf borderId="8" fillId="4" fontId="5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9" fillId="4" fontId="5" numFmtId="0" xfId="0" applyAlignment="1" applyBorder="1" applyFont="1">
      <alignment horizontal="center" shrinkToFit="0" vertical="center" wrapText="1"/>
    </xf>
    <xf borderId="10" fillId="4" fontId="5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horizontal="center" shrinkToFit="0" vertical="center" wrapText="1"/>
    </xf>
    <xf borderId="6" fillId="0" fontId="6" numFmtId="2" xfId="0" applyAlignment="1" applyBorder="1" applyFont="1" applyNumberFormat="1">
      <alignment horizontal="center" vertical="center"/>
    </xf>
    <xf borderId="11" fillId="0" fontId="6" numFmtId="2" xfId="0" applyAlignment="1" applyBorder="1" applyFont="1" applyNumberFormat="1">
      <alignment horizontal="center" vertical="center"/>
    </xf>
    <xf borderId="12" fillId="0" fontId="6" numFmtId="2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vertical="center"/>
    </xf>
    <xf borderId="0" fillId="0" fontId="6" numFmtId="0" xfId="0" applyAlignment="1" applyFont="1">
      <alignment horizontal="left"/>
    </xf>
    <xf borderId="11" fillId="2" fontId="1" numFmtId="0" xfId="0" applyAlignment="1" applyBorder="1" applyFont="1">
      <alignment horizontal="center" vertical="center"/>
    </xf>
    <xf borderId="6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0" fillId="0" fontId="4" numFmtId="0" xfId="0" applyFont="1"/>
    <xf borderId="13" fillId="0" fontId="2" numFmtId="0" xfId="0" applyBorder="1" applyFont="1"/>
    <xf borderId="14" fillId="2" fontId="1" numFmtId="0" xfId="0" applyAlignment="1" applyBorder="1" applyFont="1">
      <alignment horizontal="center" vertical="center"/>
    </xf>
    <xf borderId="15" fillId="0" fontId="2" numFmtId="0" xfId="0" applyBorder="1" applyFont="1"/>
    <xf borderId="16" fillId="0" fontId="2" numFmtId="0" xfId="0" applyBorder="1" applyFont="1"/>
    <xf borderId="17" fillId="2" fontId="1" numFmtId="9" xfId="0" applyAlignment="1" applyBorder="1" applyFont="1" applyNumberFormat="1">
      <alignment horizontal="center" vertical="center"/>
    </xf>
    <xf borderId="17" fillId="2" fontId="1" numFmtId="0" xfId="0" applyAlignment="1" applyBorder="1" applyFont="1">
      <alignment horizontal="center" vertical="center"/>
    </xf>
    <xf borderId="6" fillId="2" fontId="1" numFmtId="9" xfId="0" applyAlignment="1" applyBorder="1" applyFont="1" applyNumberFormat="1">
      <alignment horizontal="center" vertical="center"/>
    </xf>
    <xf borderId="6" fillId="4" fontId="6" numFmtId="0" xfId="0" applyAlignment="1" applyBorder="1" applyFont="1">
      <alignment horizontal="center" shrinkToFit="0" vertical="center" wrapText="1"/>
    </xf>
    <xf borderId="6" fillId="0" fontId="7" numFmtId="49" xfId="0" applyAlignment="1" applyBorder="1" applyFont="1" applyNumberFormat="1">
      <alignment shrinkToFit="0" wrapText="1"/>
    </xf>
    <xf borderId="3" fillId="0" fontId="8" numFmtId="0" xfId="0" applyAlignment="1" applyBorder="1" applyFont="1">
      <alignment horizontal="left"/>
    </xf>
    <xf borderId="6" fillId="0" fontId="7" numFmtId="0" xfId="0" applyAlignment="1" applyBorder="1" applyFont="1">
      <alignment shrinkToFit="0" wrapText="1"/>
    </xf>
    <xf borderId="6" fillId="0" fontId="6" numFmtId="1" xfId="0" applyAlignment="1" applyBorder="1" applyFont="1" applyNumberFormat="1">
      <alignment horizontal="center" vertical="center"/>
    </xf>
    <xf borderId="3" fillId="0" fontId="6" numFmtId="0" xfId="0" applyAlignment="1" applyBorder="1" applyFont="1">
      <alignment horizontal="center" vertical="center"/>
    </xf>
    <xf borderId="6" fillId="0" fontId="6" numFmtId="0" xfId="0" applyAlignment="1" applyBorder="1" applyFont="1">
      <alignment horizontal="center" vertical="center"/>
    </xf>
    <xf borderId="0" fillId="0" fontId="9" numFmtId="0" xfId="0" applyFont="1"/>
    <xf borderId="4" fillId="2" fontId="6" numFmtId="0" xfId="0" applyAlignment="1" applyBorder="1" applyFont="1">
      <alignment horizontal="center" vertical="center"/>
    </xf>
    <xf borderId="4" fillId="2" fontId="6" numFmtId="0" xfId="0" applyAlignment="1" applyBorder="1" applyFont="1">
      <alignment horizontal="center" shrinkToFit="0" vertical="center" wrapText="1"/>
    </xf>
    <xf borderId="4" fillId="2" fontId="10" numFmtId="0" xfId="0" applyAlignment="1" applyBorder="1" applyFont="1">
      <alignment horizontal="left" shrinkToFit="0" vertical="center" wrapText="1"/>
    </xf>
    <xf borderId="6" fillId="2" fontId="6" numFmtId="0" xfId="0" applyAlignment="1" applyBorder="1" applyFont="1">
      <alignment horizontal="center" vertical="center"/>
    </xf>
    <xf borderId="0" fillId="0" fontId="9" numFmtId="1" xfId="0" applyFont="1" applyNumberFormat="1"/>
    <xf borderId="1" fillId="0" fontId="6" numFmtId="0" xfId="0" applyAlignment="1" applyBorder="1" applyFont="1">
      <alignment horizontal="center" vertical="center"/>
    </xf>
    <xf borderId="6" fillId="0" fontId="6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8" fillId="0" fontId="6" numFmtId="0" xfId="0" applyAlignment="1" applyBorder="1" applyFont="1">
      <alignment horizontal="center" vertical="center"/>
    </xf>
    <xf borderId="19" fillId="0" fontId="2" numFmtId="0" xfId="0" applyBorder="1" applyFont="1"/>
    <xf borderId="20" fillId="0" fontId="2" numFmtId="0" xfId="0" applyBorder="1" applyFont="1"/>
    <xf borderId="21" fillId="0" fontId="2" numFmtId="0" xfId="0" applyBorder="1" applyFont="1"/>
    <xf borderId="22" fillId="0" fontId="2" numFmtId="0" xfId="0" applyBorder="1" applyFont="1"/>
    <xf borderId="23" fillId="0" fontId="2" numFmtId="0" xfId="0" applyBorder="1" applyFont="1"/>
    <xf borderId="0" fillId="0" fontId="6" numFmtId="0" xfId="0" applyAlignment="1" applyFont="1">
      <alignment horizontal="center"/>
    </xf>
    <xf borderId="1" fillId="2" fontId="4" numFmtId="0" xfId="0" applyAlignment="1" applyBorder="1" applyFont="1">
      <alignment horizontal="center" vertical="center"/>
    </xf>
    <xf borderId="6" fillId="2" fontId="4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horizontal="center" shrinkToFit="0" vertical="center" wrapText="1"/>
    </xf>
    <xf borderId="18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shrinkToFit="0" vertical="center" wrapText="1"/>
    </xf>
    <xf borderId="24" fillId="0" fontId="2" numFmtId="0" xfId="0" applyBorder="1" applyFont="1"/>
    <xf borderId="25" fillId="0" fontId="2" numFmtId="0" xfId="0" applyBorder="1" applyFont="1"/>
    <xf borderId="6" fillId="2" fontId="4" numFmtId="0" xfId="0" applyAlignment="1" applyBorder="1" applyFont="1">
      <alignment horizontal="center" vertical="center"/>
    </xf>
    <xf borderId="0" fillId="0" fontId="1" numFmtId="0" xfId="0" applyFont="1"/>
    <xf borderId="6" fillId="0" fontId="3" numFmtId="0" xfId="0" applyAlignment="1" applyBorder="1" applyFont="1">
      <alignment horizontal="center" vertical="center"/>
    </xf>
    <xf borderId="6" fillId="0" fontId="3" numFmtId="2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11" fillId="2" fontId="4" numFmtId="0" xfId="0" applyAlignment="1" applyBorder="1" applyFont="1">
      <alignment horizontal="center" vertical="center"/>
    </xf>
    <xf borderId="11" fillId="2" fontId="4" numFmtId="0" xfId="0" applyAlignment="1" applyBorder="1" applyFont="1">
      <alignment horizontal="center" shrinkToFit="0" vertical="center" wrapText="1"/>
    </xf>
    <xf borderId="12" fillId="0" fontId="2" numFmtId="0" xfId="0" applyBorder="1" applyFont="1"/>
    <xf borderId="0" fillId="0" fontId="1" numFmtId="0" xfId="0" applyAlignment="1" applyFont="1">
      <alignment horizontal="center" vertical="center"/>
    </xf>
    <xf borderId="26" fillId="2" fontId="4" numFmtId="0" xfId="0" applyAlignment="1" applyBorder="1" applyFont="1">
      <alignment horizontal="center" vertical="center"/>
    </xf>
    <xf borderId="6" fillId="0" fontId="9" numFmtId="49" xfId="0" applyAlignment="1" applyBorder="1" applyFont="1" applyNumberFormat="1">
      <alignment shrinkToFit="0" wrapText="1"/>
    </xf>
    <xf borderId="6" fillId="0" fontId="6" numFmtId="0" xfId="0" applyAlignment="1" applyBorder="1" applyFont="1">
      <alignment horizontal="center"/>
    </xf>
    <xf borderId="1" fillId="0" fontId="6" numFmtId="0" xfId="0" applyAlignment="1" applyBorder="1" applyFont="1">
      <alignment horizontal="center"/>
    </xf>
    <xf borderId="6" fillId="0" fontId="6" numFmtId="1" xfId="0" applyAlignment="1" applyBorder="1" applyFont="1" applyNumberFormat="1">
      <alignment horizontal="center"/>
    </xf>
    <xf borderId="11" fillId="0" fontId="6" numFmtId="0" xfId="0" applyAlignment="1" applyBorder="1" applyFont="1">
      <alignment horizontal="center" vertical="center"/>
    </xf>
    <xf borderId="22" fillId="0" fontId="11" numFmtId="0" xfId="0" applyAlignment="1" applyBorder="1" applyFont="1">
      <alignment horizontal="center"/>
    </xf>
    <xf borderId="6" fillId="0" fontId="6" numFmtId="0" xfId="0" applyAlignment="1" applyBorder="1" applyFont="1">
      <alignment shrinkToFit="0" vertical="center" wrapText="1"/>
    </xf>
    <xf borderId="11" fillId="0" fontId="6" numFmtId="0" xfId="0" applyAlignment="1" applyBorder="1" applyFont="1">
      <alignment horizontal="center" shrinkToFit="0" vertical="center" wrapText="1"/>
    </xf>
    <xf borderId="6" fillId="0" fontId="12" numFmtId="0" xfId="0" applyBorder="1" applyFont="1"/>
    <xf borderId="6" fillId="0" fontId="8" numFmtId="0" xfId="0" applyAlignment="1" applyBorder="1" applyFont="1">
      <alignment horizontal="left"/>
    </xf>
    <xf borderId="6" fillId="0" fontId="7" numFmtId="1" xfId="0" applyAlignment="1" applyBorder="1" applyFont="1" applyNumberFormat="1">
      <alignment horizontal="center" vertical="center"/>
    </xf>
    <xf borderId="6" fillId="0" fontId="7" numFmtId="0" xfId="0" applyBorder="1" applyFont="1"/>
    <xf borderId="0" fillId="0" fontId="6" numFmtId="1" xfId="0" applyAlignment="1" applyFont="1" applyNumberFormat="1">
      <alignment horizontal="center" vertical="center"/>
    </xf>
    <xf borderId="17" fillId="2" fontId="4" numFmtId="0" xfId="0" applyAlignment="1" applyBorder="1" applyFont="1">
      <alignment horizontal="center" vertical="center"/>
    </xf>
    <xf borderId="17" fillId="2" fontId="4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horizontal="center"/>
    </xf>
    <xf borderId="26" fillId="3" fontId="3" numFmtId="1" xfId="0" applyAlignment="1" applyBorder="1" applyFont="1" applyNumberFormat="1">
      <alignment horizontal="center" vertical="center"/>
    </xf>
    <xf borderId="22" fillId="0" fontId="13" numFmtId="0" xfId="0" applyAlignment="1" applyBorder="1" applyFont="1">
      <alignment horizontal="center"/>
    </xf>
    <xf borderId="0" fillId="0" fontId="12" numFmtId="0" xfId="0" applyFont="1"/>
    <xf borderId="6" fillId="0" fontId="7" numFmtId="0" xfId="0" applyAlignment="1" applyBorder="1" applyFont="1">
      <alignment shrinkToFit="0" vertical="center" wrapText="1"/>
    </xf>
    <xf borderId="6" fillId="0" fontId="7" numFmtId="0" xfId="0" applyAlignment="1" applyBorder="1" applyFont="1">
      <alignment horizontal="center" shrinkToFit="0" vertical="center" wrapText="1"/>
    </xf>
    <xf borderId="4" fillId="4" fontId="7" numFmtId="0" xfId="0" applyAlignment="1" applyBorder="1" applyFont="1">
      <alignment horizontal="center" shrinkToFit="0" vertical="center" wrapText="1"/>
    </xf>
    <xf borderId="26" fillId="3" fontId="14" numFmtId="1" xfId="0" applyAlignment="1" applyBorder="1" applyFont="1" applyNumberFormat="1">
      <alignment horizontal="center" vertical="center"/>
    </xf>
    <xf borderId="6" fillId="0" fontId="7" numFmtId="0" xfId="0" applyAlignment="1" applyBorder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vertical="center"/>
    </xf>
    <xf borderId="0" fillId="0" fontId="15" numFmtId="0" xfId="0" applyAlignment="1" applyFont="1">
      <alignment horizontal="left"/>
    </xf>
    <xf borderId="11" fillId="2" fontId="4" numFmtId="9" xfId="0" applyAlignment="1" applyBorder="1" applyFont="1" applyNumberFormat="1">
      <alignment horizontal="center" vertical="center"/>
    </xf>
    <xf borderId="6" fillId="2" fontId="4" numFmtId="9" xfId="0" applyAlignment="1" applyBorder="1" applyFont="1" applyNumberFormat="1">
      <alignment horizontal="center" vertical="center"/>
    </xf>
    <xf borderId="6" fillId="2" fontId="3" numFmtId="0" xfId="0" applyAlignment="1" applyBorder="1" applyFont="1">
      <alignment horizontal="center" vertical="center"/>
    </xf>
    <xf borderId="18" fillId="3" fontId="4" numFmtId="0" xfId="0" applyAlignment="1" applyBorder="1" applyFont="1">
      <alignment horizontal="left" shrinkToFit="0" vertical="center" wrapText="1"/>
    </xf>
    <xf borderId="6" fillId="0" fontId="4" numFmtId="0" xfId="0" applyAlignment="1" applyBorder="1" applyFont="1">
      <alignment horizontal="center" shrinkToFit="0" vertical="center" wrapText="1"/>
    </xf>
    <xf borderId="6" fillId="0" fontId="4" numFmtId="0" xfId="0" applyAlignment="1" applyBorder="1" applyFont="1">
      <alignment horizontal="center" vertical="center"/>
    </xf>
    <xf borderId="11" fillId="0" fontId="4" numFmtId="0" xfId="0" applyAlignment="1" applyBorder="1" applyFont="1">
      <alignment horizontal="center" vertical="center"/>
    </xf>
    <xf borderId="27" fillId="0" fontId="9" numFmtId="0" xfId="0" applyAlignment="1" applyBorder="1" applyFont="1">
      <alignment horizontal="center"/>
    </xf>
    <xf borderId="28" fillId="0" fontId="2" numFmtId="0" xfId="0" applyBorder="1" applyFont="1"/>
    <xf borderId="29" fillId="0" fontId="4" numFmtId="0" xfId="0" applyAlignment="1" applyBorder="1" applyFont="1">
      <alignment vertical="center"/>
    </xf>
    <xf borderId="3" fillId="0" fontId="4" numFmtId="0" xfId="0" applyAlignment="1" applyBorder="1" applyFont="1">
      <alignment horizontal="center" vertical="center"/>
    </xf>
    <xf borderId="13" fillId="0" fontId="4" numFmtId="0" xfId="0" applyAlignment="1" applyBorder="1" applyFont="1">
      <alignment horizontal="center" vertical="center"/>
    </xf>
    <xf borderId="0" fillId="0" fontId="6" numFmtId="0" xfId="0" applyFont="1"/>
    <xf borderId="1" fillId="2" fontId="16" numFmtId="0" xfId="0" applyAlignment="1" applyBorder="1" applyFont="1">
      <alignment horizontal="center" vertical="center"/>
    </xf>
    <xf borderId="4" fillId="2" fontId="16" numFmtId="0" xfId="0" applyAlignment="1" applyBorder="1" applyFont="1">
      <alignment horizontal="center" shrinkToFit="0" vertical="center" wrapText="1"/>
    </xf>
    <xf borderId="4" fillId="2" fontId="16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top"/>
    </xf>
    <xf borderId="6" fillId="2" fontId="16" numFmtId="0" xfId="0" applyAlignment="1" applyBorder="1" applyFont="1">
      <alignment horizontal="center" shrinkToFit="0" vertical="center" wrapText="1"/>
    </xf>
    <xf borderId="6" fillId="0" fontId="14" numFmtId="2" xfId="0" applyAlignment="1" applyBorder="1" applyFont="1" applyNumberFormat="1">
      <alignment horizontal="center" vertical="center"/>
    </xf>
    <xf borderId="11" fillId="0" fontId="14" numFmtId="2" xfId="0" applyAlignment="1" applyBorder="1" applyFont="1" applyNumberFormat="1">
      <alignment horizontal="center" vertical="center"/>
    </xf>
    <xf borderId="1" fillId="0" fontId="16" numFmtId="0" xfId="0" applyAlignment="1" applyBorder="1" applyFont="1">
      <alignment horizontal="center" vertical="center"/>
    </xf>
    <xf borderId="4" fillId="2" fontId="4" numFmtId="0" xfId="0" applyAlignment="1" applyBorder="1" applyFont="1">
      <alignment horizontal="center" vertical="center"/>
    </xf>
    <xf borderId="11" fillId="0" fontId="3" numFmtId="2" xfId="0" applyAlignment="1" applyBorder="1" applyFont="1" applyNumberFormat="1">
      <alignment horizontal="center" vertical="center"/>
    </xf>
  </cellXfs>
  <cellStyles count="1">
    <cellStyle xfId="0" name="Normal" builtinId="0"/>
  </cellStyles>
  <dxfs count="3">
    <dxf>
      <font/>
      <fill>
        <patternFill patternType="solid">
          <fgColor theme="9"/>
          <bgColor theme="9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FF00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customschemas.google.com/relationships/workbookmetadata" Target="metadata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63"/>
    <col customWidth="1" min="2" max="25" width="8.0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</row>
    <row r="2" ht="19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</row>
    <row r="3" ht="19.5" customHeight="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</row>
    <row r="4" ht="19.5" customHeight="1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</row>
    <row r="5" ht="15.75" customHeight="1">
      <c r="A5" s="5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  <c r="L5" s="6" t="s">
        <v>15</v>
      </c>
      <c r="M5" s="6" t="s">
        <v>16</v>
      </c>
      <c r="N5" s="6" t="s">
        <v>17</v>
      </c>
      <c r="O5" s="7" t="s">
        <v>18</v>
      </c>
      <c r="P5" s="8" t="s">
        <v>19</v>
      </c>
      <c r="Q5" s="9"/>
      <c r="R5" s="9"/>
      <c r="S5" s="9"/>
      <c r="T5" s="9"/>
      <c r="U5" s="9"/>
      <c r="V5" s="9"/>
      <c r="W5" s="9"/>
      <c r="X5" s="9"/>
      <c r="Y5" s="9"/>
    </row>
    <row r="6" ht="19.5" customHeight="1">
      <c r="A6" s="10" t="s">
        <v>20</v>
      </c>
      <c r="B6" s="11">
        <v>2.0</v>
      </c>
      <c r="C6" s="12">
        <v>3.0</v>
      </c>
      <c r="D6" s="12">
        <v>3.0</v>
      </c>
      <c r="E6" s="12">
        <v>1.0</v>
      </c>
      <c r="F6" s="12">
        <v>2.0</v>
      </c>
      <c r="G6" s="12">
        <v>0.0</v>
      </c>
      <c r="H6" s="12">
        <v>0.0</v>
      </c>
      <c r="I6" s="12">
        <v>0.0</v>
      </c>
      <c r="J6" s="12">
        <v>1.0</v>
      </c>
      <c r="K6" s="12">
        <v>0.0</v>
      </c>
      <c r="L6" s="12">
        <v>0.0</v>
      </c>
      <c r="M6" s="12">
        <v>1.0</v>
      </c>
      <c r="N6" s="13">
        <v>2.0</v>
      </c>
      <c r="O6" s="13">
        <v>1.0</v>
      </c>
      <c r="P6" s="13">
        <v>1.0</v>
      </c>
      <c r="Q6" s="4"/>
      <c r="R6" s="4"/>
      <c r="S6" s="4"/>
      <c r="T6" s="4"/>
      <c r="U6" s="4"/>
      <c r="V6" s="4"/>
      <c r="W6" s="4"/>
      <c r="X6" s="4"/>
      <c r="Y6" s="4"/>
    </row>
    <row r="7" ht="19.5" customHeight="1">
      <c r="A7" s="10" t="s">
        <v>21</v>
      </c>
      <c r="B7" s="14">
        <v>2.0</v>
      </c>
      <c r="C7" s="15">
        <v>3.0</v>
      </c>
      <c r="D7" s="15">
        <v>3.0</v>
      </c>
      <c r="E7" s="15">
        <v>3.0</v>
      </c>
      <c r="F7" s="15">
        <v>2.0</v>
      </c>
      <c r="G7" s="15">
        <v>0.0</v>
      </c>
      <c r="H7" s="15">
        <v>0.0</v>
      </c>
      <c r="I7" s="15">
        <v>0.0</v>
      </c>
      <c r="J7" s="15">
        <v>0.0</v>
      </c>
      <c r="K7" s="15">
        <v>0.0</v>
      </c>
      <c r="L7" s="15">
        <v>1.0</v>
      </c>
      <c r="M7" s="15">
        <v>2.0</v>
      </c>
      <c r="N7" s="16">
        <v>2.0</v>
      </c>
      <c r="O7" s="16">
        <v>1.0</v>
      </c>
      <c r="P7" s="16">
        <v>1.0</v>
      </c>
      <c r="Q7" s="4"/>
      <c r="R7" s="4"/>
      <c r="S7" s="4"/>
      <c r="T7" s="4"/>
      <c r="U7" s="4"/>
      <c r="V7" s="4"/>
      <c r="W7" s="4"/>
      <c r="X7" s="4"/>
      <c r="Y7" s="4"/>
    </row>
    <row r="8" ht="19.5" customHeight="1">
      <c r="A8" s="10" t="s">
        <v>22</v>
      </c>
      <c r="B8" s="14">
        <v>2.0</v>
      </c>
      <c r="C8" s="15">
        <v>3.0</v>
      </c>
      <c r="D8" s="15">
        <v>3.0</v>
      </c>
      <c r="E8" s="15">
        <v>3.0</v>
      </c>
      <c r="F8" s="15">
        <v>3.0</v>
      </c>
      <c r="G8" s="15">
        <v>0.0</v>
      </c>
      <c r="H8" s="15">
        <v>0.0</v>
      </c>
      <c r="I8" s="15">
        <v>0.0</v>
      </c>
      <c r="J8" s="15">
        <v>0.0</v>
      </c>
      <c r="K8" s="15">
        <v>0.0</v>
      </c>
      <c r="L8" s="15">
        <v>1.0</v>
      </c>
      <c r="M8" s="15">
        <v>2.0</v>
      </c>
      <c r="N8" s="16">
        <v>2.0</v>
      </c>
      <c r="O8" s="16">
        <v>1.0</v>
      </c>
      <c r="P8" s="16">
        <v>1.0</v>
      </c>
      <c r="Q8" s="4"/>
      <c r="R8" s="4"/>
      <c r="S8" s="4"/>
      <c r="T8" s="4"/>
      <c r="U8" s="4"/>
      <c r="V8" s="4"/>
      <c r="W8" s="4"/>
      <c r="X8" s="4"/>
      <c r="Y8" s="4"/>
    </row>
    <row r="9" ht="19.5" customHeight="1">
      <c r="A9" s="10" t="s">
        <v>23</v>
      </c>
      <c r="B9" s="14">
        <v>3.0</v>
      </c>
      <c r="C9" s="15">
        <v>3.0</v>
      </c>
      <c r="D9" s="15">
        <v>3.0</v>
      </c>
      <c r="E9" s="15">
        <v>3.0</v>
      </c>
      <c r="F9" s="15">
        <v>3.0</v>
      </c>
      <c r="G9" s="15">
        <v>1.0</v>
      </c>
      <c r="H9" s="15">
        <v>1.0</v>
      </c>
      <c r="I9" s="15">
        <v>0.0</v>
      </c>
      <c r="J9" s="15">
        <v>0.0</v>
      </c>
      <c r="K9" s="15">
        <v>0.0</v>
      </c>
      <c r="L9" s="15">
        <v>1.0</v>
      </c>
      <c r="M9" s="15">
        <v>2.0</v>
      </c>
      <c r="N9" s="16">
        <v>2.0</v>
      </c>
      <c r="O9" s="16">
        <v>1.0</v>
      </c>
      <c r="P9" s="16">
        <v>1.0</v>
      </c>
      <c r="Q9" s="4"/>
      <c r="R9" s="4"/>
      <c r="S9" s="4"/>
      <c r="T9" s="4"/>
      <c r="U9" s="4"/>
      <c r="V9" s="4"/>
      <c r="W9" s="4"/>
      <c r="X9" s="4"/>
      <c r="Y9" s="4"/>
    </row>
    <row r="10" ht="19.5" customHeight="1">
      <c r="A10" s="10" t="s">
        <v>24</v>
      </c>
      <c r="B10" s="14">
        <v>2.0</v>
      </c>
      <c r="C10" s="15">
        <v>1.0</v>
      </c>
      <c r="D10" s="15">
        <v>1.0</v>
      </c>
      <c r="E10" s="15">
        <v>2.0</v>
      </c>
      <c r="F10" s="15">
        <v>2.0</v>
      </c>
      <c r="G10" s="15">
        <v>1.0</v>
      </c>
      <c r="H10" s="15">
        <v>1.0</v>
      </c>
      <c r="I10" s="15">
        <v>1.0</v>
      </c>
      <c r="J10" s="15">
        <v>0.0</v>
      </c>
      <c r="K10" s="15">
        <v>0.0</v>
      </c>
      <c r="L10" s="15">
        <v>1.0</v>
      </c>
      <c r="M10" s="15">
        <v>1.0</v>
      </c>
      <c r="N10" s="16">
        <v>2.0</v>
      </c>
      <c r="O10" s="16">
        <v>1.0</v>
      </c>
      <c r="P10" s="16">
        <v>1.0</v>
      </c>
      <c r="Q10" s="4"/>
      <c r="R10" s="4"/>
      <c r="S10" s="4"/>
      <c r="T10" s="4"/>
      <c r="U10" s="4"/>
      <c r="V10" s="4"/>
      <c r="W10" s="4"/>
      <c r="X10" s="4"/>
      <c r="Y10" s="4"/>
    </row>
    <row r="11" ht="19.5" customHeight="1">
      <c r="A11" s="10" t="s">
        <v>25</v>
      </c>
      <c r="B11" s="14">
        <v>2.2</v>
      </c>
      <c r="C11" s="15">
        <v>2.6</v>
      </c>
      <c r="D11" s="15">
        <v>2.6</v>
      </c>
      <c r="E11" s="15">
        <v>2.4</v>
      </c>
      <c r="F11" s="15">
        <v>2.4</v>
      </c>
      <c r="G11" s="15">
        <v>0.4</v>
      </c>
      <c r="H11" s="15">
        <v>0.4</v>
      </c>
      <c r="I11" s="15">
        <v>0.2</v>
      </c>
      <c r="J11" s="15">
        <v>0.2</v>
      </c>
      <c r="K11" s="15">
        <v>0.0</v>
      </c>
      <c r="L11" s="15">
        <v>0.8</v>
      </c>
      <c r="M11" s="15">
        <v>1.6</v>
      </c>
      <c r="N11" s="15">
        <v>2.0</v>
      </c>
      <c r="O11" s="15">
        <v>1.0</v>
      </c>
      <c r="P11" s="15">
        <v>1.0</v>
      </c>
      <c r="Q11" s="4"/>
      <c r="R11" s="4"/>
      <c r="S11" s="4"/>
      <c r="T11" s="4"/>
      <c r="U11" s="4"/>
      <c r="V11" s="4"/>
      <c r="W11" s="4"/>
      <c r="X11" s="4"/>
      <c r="Y11" s="4"/>
    </row>
    <row r="12" ht="27.75" customHeight="1">
      <c r="A12" s="10" t="s">
        <v>26</v>
      </c>
      <c r="B12" s="17">
        <f t="shared" ref="B12:P12" si="1">ROUND(B11,0)</f>
        <v>2</v>
      </c>
      <c r="C12" s="17">
        <f t="shared" si="1"/>
        <v>3</v>
      </c>
      <c r="D12" s="17">
        <f t="shared" si="1"/>
        <v>3</v>
      </c>
      <c r="E12" s="17">
        <f t="shared" si="1"/>
        <v>2</v>
      </c>
      <c r="F12" s="17">
        <f t="shared" si="1"/>
        <v>2</v>
      </c>
      <c r="G12" s="17">
        <f t="shared" si="1"/>
        <v>0</v>
      </c>
      <c r="H12" s="17">
        <f t="shared" si="1"/>
        <v>0</v>
      </c>
      <c r="I12" s="17">
        <f t="shared" si="1"/>
        <v>0</v>
      </c>
      <c r="J12" s="17">
        <f t="shared" si="1"/>
        <v>0</v>
      </c>
      <c r="K12" s="17">
        <f t="shared" si="1"/>
        <v>0</v>
      </c>
      <c r="L12" s="17">
        <f t="shared" si="1"/>
        <v>1</v>
      </c>
      <c r="M12" s="17">
        <f t="shared" si="1"/>
        <v>2</v>
      </c>
      <c r="N12" s="18">
        <f t="shared" si="1"/>
        <v>2</v>
      </c>
      <c r="O12" s="18">
        <f t="shared" si="1"/>
        <v>1</v>
      </c>
      <c r="P12" s="19">
        <f t="shared" si="1"/>
        <v>1</v>
      </c>
      <c r="Q12" s="4"/>
      <c r="R12" s="4"/>
      <c r="S12" s="4"/>
      <c r="T12" s="4"/>
      <c r="U12" s="4"/>
      <c r="V12" s="4"/>
      <c r="W12" s="4"/>
      <c r="X12" s="4"/>
      <c r="Y12" s="4"/>
    </row>
    <row r="13" ht="39.75" customHeight="1">
      <c r="A13" s="20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0"/>
      <c r="O13" s="2"/>
      <c r="P13" s="3"/>
      <c r="Q13" s="4"/>
      <c r="R13" s="4"/>
      <c r="S13" s="4"/>
      <c r="T13" s="4"/>
      <c r="U13" s="4"/>
      <c r="V13" s="4"/>
      <c r="W13" s="4"/>
      <c r="X13" s="4"/>
      <c r="Y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rintOptions/>
  <pageMargins bottom="0.75" footer="0.0" header="0.0" left="0.7" right="0.7" top="0.75"/>
  <pageSetup scale="7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4.38"/>
    <col customWidth="1" min="2" max="25" width="7.63"/>
  </cols>
  <sheetData>
    <row r="1" ht="19.5" customHeight="1">
      <c r="A1" s="114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114" t="s">
        <v>324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14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114" t="s">
        <v>325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>
      <c r="A5" s="115" t="s">
        <v>4</v>
      </c>
      <c r="B5" s="116" t="s">
        <v>5</v>
      </c>
      <c r="C5" s="116" t="s">
        <v>6</v>
      </c>
      <c r="D5" s="116" t="s">
        <v>7</v>
      </c>
      <c r="E5" s="116" t="s">
        <v>8</v>
      </c>
      <c r="F5" s="116" t="s">
        <v>9</v>
      </c>
      <c r="G5" s="116" t="s">
        <v>10</v>
      </c>
      <c r="H5" s="116" t="s">
        <v>11</v>
      </c>
      <c r="I5" s="116" t="s">
        <v>12</v>
      </c>
      <c r="J5" s="116" t="s">
        <v>13</v>
      </c>
      <c r="K5" s="116" t="s">
        <v>14</v>
      </c>
      <c r="L5" s="116" t="s">
        <v>15</v>
      </c>
      <c r="M5" s="116" t="s">
        <v>16</v>
      </c>
      <c r="N5" s="116" t="s">
        <v>17</v>
      </c>
      <c r="O5" s="116" t="s">
        <v>18</v>
      </c>
      <c r="P5" s="116" t="s">
        <v>19</v>
      </c>
      <c r="Q5" s="117"/>
      <c r="R5" s="117"/>
      <c r="S5" s="117"/>
      <c r="T5" s="117"/>
      <c r="U5" s="117"/>
      <c r="V5" s="117"/>
      <c r="W5" s="117"/>
      <c r="X5" s="117"/>
      <c r="Y5" s="117"/>
    </row>
    <row r="6" ht="27.0" customHeight="1">
      <c r="A6" s="118" t="s">
        <v>20</v>
      </c>
      <c r="B6" s="119">
        <f>((('Attainment Sheet Sessional'!$E127/3)*0.6)*'CO-PO Mapping'!B6)/3</f>
        <v>0.4</v>
      </c>
      <c r="C6" s="119">
        <f>((('Attainment Sheet Sessional'!$E127/3)*0.6)*'CO-PO Mapping'!C6)/3</f>
        <v>0.6</v>
      </c>
      <c r="D6" s="119">
        <f>((('Attainment Sheet Sessional'!$E127/3)*0.6)*'CO-PO Mapping'!D6)/3</f>
        <v>0.6</v>
      </c>
      <c r="E6" s="119">
        <f>((('Attainment Sheet Sessional'!$E127/3)*0.6)*'CO-PO Mapping'!E6)/3</f>
        <v>0.2</v>
      </c>
      <c r="F6" s="119">
        <f>((('Attainment Sheet Sessional'!$E127/3)*0.6)*'CO-PO Mapping'!F6)/3</f>
        <v>0.4</v>
      </c>
      <c r="G6" s="119">
        <f>((('Attainment Sheet Sessional'!$E127/3)*0.6)*'CO-PO Mapping'!G6)/3</f>
        <v>0</v>
      </c>
      <c r="H6" s="119">
        <f>((('Attainment Sheet Sessional'!$E127/3)*0.6)*'CO-PO Mapping'!H6)/3</f>
        <v>0</v>
      </c>
      <c r="I6" s="119">
        <f>((('Attainment Sheet Sessional'!$E127/3)*0.6)*'CO-PO Mapping'!I6)/3</f>
        <v>0</v>
      </c>
      <c r="J6" s="119">
        <f>((('Attainment Sheet Sessional'!$E127/3)*0.6)*'CO-PO Mapping'!J6)/3</f>
        <v>0.2</v>
      </c>
      <c r="K6" s="119">
        <f>((('Attainment Sheet Sessional'!$E127/3)*0.6)*'CO-PO Mapping'!K6)/3</f>
        <v>0</v>
      </c>
      <c r="L6" s="119">
        <f>((('Attainment Sheet Sessional'!$E127/3)*0.6)*'CO-PO Mapping'!L6)/3</f>
        <v>0</v>
      </c>
      <c r="M6" s="119">
        <f>((('Attainment Sheet Sessional'!$E127/3)*0.6)*'CO-PO Mapping'!M6)/3</f>
        <v>0.2</v>
      </c>
      <c r="N6" s="119">
        <f>((('Attainment Sheet Sessional'!$E127/3)*0.6)*'CO-PO Mapping'!N6)/3</f>
        <v>0.4</v>
      </c>
      <c r="O6" s="119">
        <f>((('Attainment Sheet Sessional'!$E127/3)*0.6)*'CO-PO Mapping'!O6)/3</f>
        <v>0.2</v>
      </c>
      <c r="P6" s="119">
        <f>((('Attainment Sheet Sessional'!$E127/3)*0.6)*'CO-PO Mapping'!P6)/3</f>
        <v>0.2</v>
      </c>
    </row>
    <row r="7" ht="24.0" customHeight="1">
      <c r="A7" s="118" t="s">
        <v>21</v>
      </c>
      <c r="B7" s="119">
        <f>((('Attainment Sheet Sessional'!$E128/3)*0.6)*'CO-PO Mapping'!B7)/3</f>
        <v>0.4</v>
      </c>
      <c r="C7" s="119">
        <f>((('Attainment Sheet Sessional'!$E128/3)*0.6)*'CO-PO Mapping'!C7)/3</f>
        <v>0.6</v>
      </c>
      <c r="D7" s="119">
        <f>((('Attainment Sheet Sessional'!$E128/3)*0.6)*'CO-PO Mapping'!D7)/3</f>
        <v>0.6</v>
      </c>
      <c r="E7" s="119">
        <f>((('Attainment Sheet Sessional'!$E128/3)*0.6)*'CO-PO Mapping'!E7)/3</f>
        <v>0.6</v>
      </c>
      <c r="F7" s="119">
        <f>((('Attainment Sheet Sessional'!$E128/3)*0.6)*'CO-PO Mapping'!F7)/3</f>
        <v>0.4</v>
      </c>
      <c r="G7" s="119">
        <f>((('Attainment Sheet Sessional'!$E128/3)*0.6)*'CO-PO Mapping'!G7)/3</f>
        <v>0</v>
      </c>
      <c r="H7" s="119">
        <f>((('Attainment Sheet Sessional'!$E128/3)*0.6)*'CO-PO Mapping'!H7)/3</f>
        <v>0</v>
      </c>
      <c r="I7" s="119">
        <f>((('Attainment Sheet Sessional'!$E128/3)*0.6)*'CO-PO Mapping'!I7)/3</f>
        <v>0</v>
      </c>
      <c r="J7" s="119">
        <f>((('Attainment Sheet Sessional'!$E128/3)*0.6)*'CO-PO Mapping'!J7)/3</f>
        <v>0</v>
      </c>
      <c r="K7" s="119">
        <f>((('Attainment Sheet Sessional'!$E128/3)*0.6)*'CO-PO Mapping'!K7)/3</f>
        <v>0</v>
      </c>
      <c r="L7" s="119">
        <f>((('Attainment Sheet Sessional'!$E128/3)*0.6)*'CO-PO Mapping'!L7)/3</f>
        <v>0.2</v>
      </c>
      <c r="M7" s="119">
        <f>((('Attainment Sheet Sessional'!$E128/3)*0.6)*'CO-PO Mapping'!M7)/3</f>
        <v>0.4</v>
      </c>
      <c r="N7" s="119">
        <f>((('Attainment Sheet Sessional'!$E128/3)*0.6)*'CO-PO Mapping'!N7)/3</f>
        <v>0.4</v>
      </c>
      <c r="O7" s="119">
        <f>((('Attainment Sheet Sessional'!$E128/3)*0.6)*'CO-PO Mapping'!O7)/3</f>
        <v>0.2</v>
      </c>
      <c r="P7" s="119">
        <f>((('Attainment Sheet Sessional'!$E128/3)*0.6)*'CO-PO Mapping'!P7)/3</f>
        <v>0.2</v>
      </c>
    </row>
    <row r="8" ht="23.25" customHeight="1">
      <c r="A8" s="118" t="s">
        <v>22</v>
      </c>
      <c r="B8" s="119">
        <f>((('Attainment Sheet Sessional'!$E129/3)*0.6)*'CO-PO Mapping'!B8)/3</f>
        <v>0.4</v>
      </c>
      <c r="C8" s="119">
        <f>((('Attainment Sheet Sessional'!$E129/3)*0.6)*'CO-PO Mapping'!C8)/3</f>
        <v>0.6</v>
      </c>
      <c r="D8" s="119">
        <f>((('Attainment Sheet Sessional'!$E129/3)*0.6)*'CO-PO Mapping'!D8)/3</f>
        <v>0.6</v>
      </c>
      <c r="E8" s="119">
        <f>((('Attainment Sheet Sessional'!$E129/3)*0.6)*'CO-PO Mapping'!E8)/3</f>
        <v>0.6</v>
      </c>
      <c r="F8" s="119">
        <f>((('Attainment Sheet Sessional'!$E129/3)*0.6)*'CO-PO Mapping'!F8)/3</f>
        <v>0.6</v>
      </c>
      <c r="G8" s="119">
        <f>((('Attainment Sheet Sessional'!$E129/3)*0.6)*'CO-PO Mapping'!G8)/3</f>
        <v>0</v>
      </c>
      <c r="H8" s="119">
        <f>((('Attainment Sheet Sessional'!$E129/3)*0.6)*'CO-PO Mapping'!H8)/3</f>
        <v>0</v>
      </c>
      <c r="I8" s="119">
        <f>((('Attainment Sheet Sessional'!$E129/3)*0.6)*'CO-PO Mapping'!I8)/3</f>
        <v>0</v>
      </c>
      <c r="J8" s="119">
        <f>((('Attainment Sheet Sessional'!$E129/3)*0.6)*'CO-PO Mapping'!J8)/3</f>
        <v>0</v>
      </c>
      <c r="K8" s="119">
        <f>((('Attainment Sheet Sessional'!$E129/3)*0.6)*'CO-PO Mapping'!K8)/3</f>
        <v>0</v>
      </c>
      <c r="L8" s="119">
        <f>((('Attainment Sheet Sessional'!$E129/3)*0.6)*'CO-PO Mapping'!L8)/3</f>
        <v>0.2</v>
      </c>
      <c r="M8" s="119">
        <f>((('Attainment Sheet Sessional'!$E129/3)*0.6)*'CO-PO Mapping'!M8)/3</f>
        <v>0.4</v>
      </c>
      <c r="N8" s="119">
        <f>((('Attainment Sheet Sessional'!$E129/3)*0.6)*'CO-PO Mapping'!N8)/3</f>
        <v>0.4</v>
      </c>
      <c r="O8" s="119">
        <f>((('Attainment Sheet Sessional'!$E129/3)*0.6)*'CO-PO Mapping'!O8)/3</f>
        <v>0.2</v>
      </c>
      <c r="P8" s="119">
        <f>((('Attainment Sheet Sessional'!$E129/3)*0.6)*'CO-PO Mapping'!P8)/3</f>
        <v>0.2</v>
      </c>
    </row>
    <row r="9" ht="23.25" customHeight="1">
      <c r="A9" s="118" t="s">
        <v>23</v>
      </c>
      <c r="B9" s="119">
        <f>((('Attainment Sheet Sessional'!$E130/3)*0.6)*'CO-PO Mapping'!B9)/3</f>
        <v>0.6</v>
      </c>
      <c r="C9" s="119">
        <f>((('Attainment Sheet Sessional'!$E130/3)*0.6)*'CO-PO Mapping'!C9)/3</f>
        <v>0.6</v>
      </c>
      <c r="D9" s="119">
        <f>((('Attainment Sheet Sessional'!$E130/3)*0.6)*'CO-PO Mapping'!D9)/3</f>
        <v>0.6</v>
      </c>
      <c r="E9" s="119">
        <f>((('Attainment Sheet Sessional'!$E130/3)*0.6)*'CO-PO Mapping'!E9)/3</f>
        <v>0.6</v>
      </c>
      <c r="F9" s="119">
        <f>((('Attainment Sheet Sessional'!$E130/3)*0.6)*'CO-PO Mapping'!F9)/3</f>
        <v>0.6</v>
      </c>
      <c r="G9" s="119">
        <f>((('Attainment Sheet Sessional'!$E130/3)*0.6)*'CO-PO Mapping'!G9)/3</f>
        <v>0.2</v>
      </c>
      <c r="H9" s="119">
        <f>((('Attainment Sheet Sessional'!$E130/3)*0.6)*'CO-PO Mapping'!H9)/3</f>
        <v>0.2</v>
      </c>
      <c r="I9" s="119">
        <f>((('Attainment Sheet Sessional'!$E130/3)*0.6)*'CO-PO Mapping'!I9)/3</f>
        <v>0</v>
      </c>
      <c r="J9" s="119">
        <f>((('Attainment Sheet Sessional'!$E130/3)*0.6)*'CO-PO Mapping'!J9)/3</f>
        <v>0</v>
      </c>
      <c r="K9" s="119">
        <f>((('Attainment Sheet Sessional'!$E130/3)*0.6)*'CO-PO Mapping'!K9)/3</f>
        <v>0</v>
      </c>
      <c r="L9" s="119">
        <f>((('Attainment Sheet Sessional'!$E130/3)*0.6)*'CO-PO Mapping'!L9)/3</f>
        <v>0.2</v>
      </c>
      <c r="M9" s="119">
        <f>((('Attainment Sheet Sessional'!$E130/3)*0.6)*'CO-PO Mapping'!M9)/3</f>
        <v>0.4</v>
      </c>
      <c r="N9" s="119">
        <f>((('Attainment Sheet Sessional'!$E130/3)*0.6)*'CO-PO Mapping'!N9)/3</f>
        <v>0.4</v>
      </c>
      <c r="O9" s="119">
        <f>((('Attainment Sheet Sessional'!$E130/3)*0.6)*'CO-PO Mapping'!O9)/3</f>
        <v>0.2</v>
      </c>
      <c r="P9" s="119">
        <f>((('Attainment Sheet Sessional'!$E130/3)*0.6)*'CO-PO Mapping'!P9)/3</f>
        <v>0.2</v>
      </c>
    </row>
    <row r="10" ht="25.5" customHeight="1">
      <c r="A10" s="118" t="s">
        <v>24</v>
      </c>
      <c r="B10" s="119">
        <f>((('Attainment Sheet Sessional'!$E131/3)*0.6)*'CO-PO Mapping'!B10)/3</f>
        <v>0.4</v>
      </c>
      <c r="C10" s="119">
        <f>((('Attainment Sheet Sessional'!$E131/3)*0.6)*'CO-PO Mapping'!C10)/3</f>
        <v>0.2</v>
      </c>
      <c r="D10" s="119">
        <f>((('Attainment Sheet Sessional'!$E131/3)*0.6)*'CO-PO Mapping'!D10)/3</f>
        <v>0.2</v>
      </c>
      <c r="E10" s="119">
        <f>((('Attainment Sheet Sessional'!$E131/3)*0.6)*'CO-PO Mapping'!E10)/3</f>
        <v>0.4</v>
      </c>
      <c r="F10" s="119">
        <f>((('Attainment Sheet Sessional'!$E131/3)*0.6)*'CO-PO Mapping'!F10)/3</f>
        <v>0.4</v>
      </c>
      <c r="G10" s="119">
        <f>((('Attainment Sheet Sessional'!$E131/3)*0.6)*'CO-PO Mapping'!G10)/3</f>
        <v>0.2</v>
      </c>
      <c r="H10" s="119">
        <f>((('Attainment Sheet Sessional'!$E131/3)*0.6)*'CO-PO Mapping'!H10)/3</f>
        <v>0.2</v>
      </c>
      <c r="I10" s="119">
        <f>((('Attainment Sheet Sessional'!$E131/3)*0.6)*'CO-PO Mapping'!I10)/3</f>
        <v>0.2</v>
      </c>
      <c r="J10" s="119">
        <f>((('Attainment Sheet Sessional'!$E131/3)*0.6)*'CO-PO Mapping'!J10)/3</f>
        <v>0</v>
      </c>
      <c r="K10" s="119">
        <f>((('Attainment Sheet Sessional'!$E131/3)*0.6)*'CO-PO Mapping'!K10)/3</f>
        <v>0</v>
      </c>
      <c r="L10" s="119">
        <f>((('Attainment Sheet Sessional'!$E131/3)*0.6)*'CO-PO Mapping'!L10)/3</f>
        <v>0.2</v>
      </c>
      <c r="M10" s="119">
        <f>((('Attainment Sheet Sessional'!$E131/3)*0.6)*'CO-PO Mapping'!M10)/3</f>
        <v>0.2</v>
      </c>
      <c r="N10" s="119">
        <f>((('Attainment Sheet Sessional'!$E131/3)*0.6)*'CO-PO Mapping'!N10)/3</f>
        <v>0.4</v>
      </c>
      <c r="O10" s="119">
        <f>((('Attainment Sheet Sessional'!$E131/3)*0.6)*'CO-PO Mapping'!O10)/3</f>
        <v>0.2</v>
      </c>
      <c r="P10" s="119">
        <f>((('Attainment Sheet Sessional'!$E131/3)*0.6)*'CO-PO Mapping'!P10)/3</f>
        <v>0.2</v>
      </c>
    </row>
    <row r="11">
      <c r="A11" s="118" t="s">
        <v>25</v>
      </c>
      <c r="B11" s="119">
        <f t="shared" ref="B11:P11" si="1">AVERAGE(B6:B10)</f>
        <v>0.44</v>
      </c>
      <c r="C11" s="119">
        <f t="shared" si="1"/>
        <v>0.52</v>
      </c>
      <c r="D11" s="119">
        <f t="shared" si="1"/>
        <v>0.52</v>
      </c>
      <c r="E11" s="119">
        <f t="shared" si="1"/>
        <v>0.48</v>
      </c>
      <c r="F11" s="119">
        <f t="shared" si="1"/>
        <v>0.48</v>
      </c>
      <c r="G11" s="119">
        <f t="shared" si="1"/>
        <v>0.08</v>
      </c>
      <c r="H11" s="119">
        <f t="shared" si="1"/>
        <v>0.08</v>
      </c>
      <c r="I11" s="119">
        <f t="shared" si="1"/>
        <v>0.04</v>
      </c>
      <c r="J11" s="119">
        <f t="shared" si="1"/>
        <v>0.04</v>
      </c>
      <c r="K11" s="119">
        <f t="shared" si="1"/>
        <v>0</v>
      </c>
      <c r="L11" s="119">
        <f t="shared" si="1"/>
        <v>0.16</v>
      </c>
      <c r="M11" s="119">
        <f t="shared" si="1"/>
        <v>0.32</v>
      </c>
      <c r="N11" s="120">
        <f t="shared" si="1"/>
        <v>0.4</v>
      </c>
      <c r="O11" s="120">
        <f t="shared" si="1"/>
        <v>0.2</v>
      </c>
      <c r="P11" s="120">
        <f t="shared" si="1"/>
        <v>0.2</v>
      </c>
    </row>
    <row r="12" ht="39.75" customHeight="1">
      <c r="A12" s="121" t="s">
        <v>267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21"/>
      <c r="O12" s="2"/>
      <c r="P12" s="3"/>
    </row>
    <row r="16">
      <c r="F16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rintOptions/>
  <pageMargins bottom="0.75" footer="0.0" header="0.0" left="0.7" right="0.7" top="0.75"/>
  <pageSetup scale="61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5" width="8.0"/>
  </cols>
  <sheetData>
    <row r="1" ht="19.5" customHeight="1">
      <c r="A1" s="56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</row>
    <row r="2" ht="19.5" customHeight="1">
      <c r="A2" s="56" t="s">
        <v>326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</row>
    <row r="3" ht="19.5" customHeight="1">
      <c r="A3" s="56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</row>
    <row r="4" ht="19.5" customHeight="1">
      <c r="A4" s="56" t="s">
        <v>327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</row>
    <row r="5" ht="19.5" customHeight="1">
      <c r="A5" s="122" t="s">
        <v>285</v>
      </c>
      <c r="B5" s="122" t="s">
        <v>5</v>
      </c>
      <c r="C5" s="122" t="s">
        <v>6</v>
      </c>
      <c r="D5" s="122" t="s">
        <v>7</v>
      </c>
      <c r="E5" s="122" t="s">
        <v>8</v>
      </c>
      <c r="F5" s="122" t="s">
        <v>9</v>
      </c>
      <c r="G5" s="122" t="s">
        <v>10</v>
      </c>
      <c r="H5" s="122" t="s">
        <v>11</v>
      </c>
      <c r="I5" s="122" t="s">
        <v>12</v>
      </c>
      <c r="J5" s="122" t="s">
        <v>13</v>
      </c>
      <c r="K5" s="122" t="s">
        <v>14</v>
      </c>
      <c r="L5" s="122" t="s">
        <v>15</v>
      </c>
      <c r="M5" s="122" t="s">
        <v>16</v>
      </c>
      <c r="N5" s="122" t="s">
        <v>17</v>
      </c>
      <c r="O5" s="122" t="s">
        <v>18</v>
      </c>
      <c r="P5" s="122" t="s">
        <v>19</v>
      </c>
      <c r="Q5" s="25"/>
      <c r="R5" s="25"/>
      <c r="S5" s="25"/>
      <c r="T5" s="25"/>
      <c r="U5" s="25"/>
      <c r="V5" s="25"/>
      <c r="W5" s="25"/>
      <c r="X5" s="25"/>
      <c r="Y5" s="25"/>
    </row>
    <row r="6" ht="19.5" customHeight="1">
      <c r="A6" s="63" t="s">
        <v>286</v>
      </c>
      <c r="B6" s="66">
        <f>'Attainment Tool 1 C to PO'!B6+'Attainment CO to PO Sessional'!B11</f>
        <v>1.466666667</v>
      </c>
      <c r="C6" s="66">
        <f>'Attainment Tool 1 C to PO'!C6+'Attainment CO to PO Sessional'!C11</f>
        <v>1.733333333</v>
      </c>
      <c r="D6" s="66">
        <f>'Attainment Tool 1 C to PO'!D6+'Attainment CO to PO Sessional'!D11</f>
        <v>1.733333333</v>
      </c>
      <c r="E6" s="66">
        <f>'Attainment Tool 1 C to PO'!E6+'Attainment CO to PO Sessional'!E11</f>
        <v>1.6</v>
      </c>
      <c r="F6" s="66">
        <f>'Attainment Tool 1 C to PO'!F6+'Attainment CO to PO Sessional'!F11</f>
        <v>1.6</v>
      </c>
      <c r="G6" s="66">
        <f>'Attainment Tool 1 C to PO'!G6+'Attainment CO to PO Sessional'!G11</f>
        <v>0.2666666667</v>
      </c>
      <c r="H6" s="66">
        <f>'Attainment Tool 1 C to PO'!H6+'Attainment CO to PO Sessional'!H11</f>
        <v>0.2666666667</v>
      </c>
      <c r="I6" s="66">
        <f>'Attainment Tool 1 C to PO'!I6+'Attainment CO to PO Sessional'!I11</f>
        <v>0.1333333333</v>
      </c>
      <c r="J6" s="66">
        <f>'Attainment Tool 1 C to PO'!J6+'Attainment CO to PO Sessional'!J11</f>
        <v>0.1333333333</v>
      </c>
      <c r="K6" s="66">
        <f>'Attainment Tool 1 C to PO'!K6+'Attainment CO to PO Sessional'!K11</f>
        <v>0</v>
      </c>
      <c r="L6" s="66">
        <f>'Attainment Tool 1 C to PO'!L6+'Attainment CO to PO Sessional'!L11</f>
        <v>0.5333333333</v>
      </c>
      <c r="M6" s="66">
        <f>'Attainment Tool 1 C to PO'!M6+'Attainment CO to PO Sessional'!M11</f>
        <v>1.066666667</v>
      </c>
      <c r="N6" s="66">
        <f>'Attainment Tool 1 C to PO'!N6+'Attainment CO to PO Sessional'!N11</f>
        <v>1.333333333</v>
      </c>
      <c r="O6" s="66">
        <f>'Attainment Tool 1 C to PO'!O6+'Attainment CO to PO Sessional'!O11</f>
        <v>0.6666666667</v>
      </c>
      <c r="P6" s="66">
        <f>'Attainment Tool 1 C to PO'!P6+'Attainment CO to PO Sessional'!P11</f>
        <v>0.6666666667</v>
      </c>
      <c r="Q6" s="4"/>
      <c r="R6" s="4"/>
      <c r="S6" s="4"/>
      <c r="T6" s="4"/>
      <c r="U6" s="4"/>
      <c r="V6" s="4"/>
      <c r="W6" s="4"/>
      <c r="X6" s="4"/>
      <c r="Y6" s="4"/>
    </row>
    <row r="7" ht="15.75" customHeight="1">
      <c r="A7" s="57" t="s">
        <v>328</v>
      </c>
      <c r="B7" s="66">
        <f t="shared" ref="B7:P7" si="1">ROUND(B6,0)</f>
        <v>1</v>
      </c>
      <c r="C7" s="66">
        <f t="shared" si="1"/>
        <v>2</v>
      </c>
      <c r="D7" s="66">
        <f t="shared" si="1"/>
        <v>2</v>
      </c>
      <c r="E7" s="66">
        <f t="shared" si="1"/>
        <v>2</v>
      </c>
      <c r="F7" s="66">
        <f t="shared" si="1"/>
        <v>2</v>
      </c>
      <c r="G7" s="66">
        <f t="shared" si="1"/>
        <v>0</v>
      </c>
      <c r="H7" s="66">
        <f t="shared" si="1"/>
        <v>0</v>
      </c>
      <c r="I7" s="66">
        <f t="shared" si="1"/>
        <v>0</v>
      </c>
      <c r="J7" s="66">
        <f t="shared" si="1"/>
        <v>0</v>
      </c>
      <c r="K7" s="66">
        <f t="shared" si="1"/>
        <v>0</v>
      </c>
      <c r="L7" s="66">
        <f t="shared" si="1"/>
        <v>1</v>
      </c>
      <c r="M7" s="66">
        <f t="shared" si="1"/>
        <v>1</v>
      </c>
      <c r="N7" s="123">
        <f t="shared" si="1"/>
        <v>1</v>
      </c>
      <c r="O7" s="123">
        <f t="shared" si="1"/>
        <v>1</v>
      </c>
      <c r="P7" s="123">
        <f t="shared" si="1"/>
        <v>1</v>
      </c>
      <c r="Q7" s="4"/>
      <c r="R7" s="4"/>
      <c r="S7" s="4"/>
      <c r="T7" s="4"/>
      <c r="U7" s="4"/>
      <c r="V7" s="4"/>
      <c r="W7" s="4"/>
      <c r="X7" s="4"/>
      <c r="Y7" s="4"/>
    </row>
    <row r="8" ht="39.75" customHeight="1">
      <c r="A8" s="67" t="s">
        <v>267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67"/>
      <c r="O8" s="2"/>
      <c r="P8" s="3"/>
      <c r="Q8" s="4"/>
      <c r="R8" s="4"/>
      <c r="S8" s="4"/>
      <c r="T8" s="4"/>
      <c r="U8" s="4"/>
      <c r="V8" s="4"/>
      <c r="W8" s="4"/>
      <c r="X8" s="4"/>
      <c r="Y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5.38"/>
    <col customWidth="1" min="3" max="3" width="20.63"/>
    <col customWidth="1" min="4" max="4" width="14.13"/>
    <col customWidth="1" min="5" max="5" width="14.25"/>
    <col customWidth="1" min="6" max="6" width="13.25"/>
    <col customWidth="1" min="7" max="7" width="13.38"/>
    <col customWidth="1" min="8" max="8" width="13.25"/>
    <col customWidth="1" min="9" max="26" width="7.63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3"/>
    </row>
    <row r="2" ht="19.5" customHeight="1">
      <c r="A2" s="1" t="s">
        <v>28</v>
      </c>
      <c r="B2" s="2"/>
      <c r="C2" s="2"/>
      <c r="D2" s="2"/>
      <c r="E2" s="2"/>
      <c r="F2" s="2"/>
      <c r="G2" s="2"/>
      <c r="H2" s="3"/>
    </row>
    <row r="3" ht="19.5" customHeight="1">
      <c r="A3" s="1" t="s">
        <v>29</v>
      </c>
      <c r="B3" s="2"/>
      <c r="C3" s="2"/>
      <c r="D3" s="2"/>
      <c r="E3" s="2"/>
      <c r="F3" s="2"/>
      <c r="G3" s="2"/>
      <c r="H3" s="3"/>
    </row>
    <row r="4" ht="19.5" customHeight="1">
      <c r="A4" s="1" t="s">
        <v>30</v>
      </c>
      <c r="B4" s="2"/>
      <c r="C4" s="2"/>
      <c r="D4" s="2"/>
      <c r="E4" s="2"/>
      <c r="F4" s="2"/>
      <c r="G4" s="2"/>
      <c r="H4" s="3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>
      <c r="A5" s="22" t="s">
        <v>31</v>
      </c>
      <c r="B5" s="22" t="s">
        <v>32</v>
      </c>
      <c r="C5" s="23" t="s">
        <v>33</v>
      </c>
      <c r="D5" s="10" t="s">
        <v>34</v>
      </c>
      <c r="E5" s="10" t="s">
        <v>35</v>
      </c>
      <c r="F5" s="23" t="s">
        <v>36</v>
      </c>
      <c r="G5" s="24" t="s">
        <v>37</v>
      </c>
      <c r="H5" s="3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>
      <c r="A6" s="26"/>
      <c r="B6" s="26"/>
      <c r="C6" s="23" t="s">
        <v>38</v>
      </c>
      <c r="D6" s="23">
        <v>70.0</v>
      </c>
      <c r="E6" s="23">
        <v>30.0</v>
      </c>
      <c r="F6" s="23">
        <f>D6+E6</f>
        <v>100</v>
      </c>
      <c r="G6" s="10" t="s">
        <v>39</v>
      </c>
      <c r="H6" s="10" t="s">
        <v>40</v>
      </c>
    </row>
    <row r="7" ht="19.5" customHeight="1">
      <c r="A7" s="27" t="s">
        <v>41</v>
      </c>
      <c r="B7" s="28"/>
      <c r="C7" s="29"/>
      <c r="D7" s="30">
        <v>0.6</v>
      </c>
      <c r="E7" s="30">
        <v>0.75</v>
      </c>
      <c r="F7" s="31"/>
      <c r="G7" s="32">
        <v>0.6</v>
      </c>
      <c r="H7" s="32">
        <v>0.75</v>
      </c>
    </row>
    <row r="8" ht="16.5" customHeight="1">
      <c r="A8" s="33">
        <v>1.0</v>
      </c>
      <c r="B8" s="34" t="s">
        <v>42</v>
      </c>
      <c r="C8" s="35" t="s">
        <v>43</v>
      </c>
      <c r="D8" s="36">
        <v>39.0</v>
      </c>
      <c r="E8" s="36">
        <v>25.0</v>
      </c>
      <c r="F8" s="37">
        <f t="shared" ref="F8:F118" si="1">D8+E8</f>
        <v>64</v>
      </c>
      <c r="G8" s="38">
        <f t="shared" ref="G8:G118" si="2">IF((D8/$D$6)&gt;=$D$7,1,0)</f>
        <v>0</v>
      </c>
      <c r="H8" s="39">
        <f t="shared" ref="H8:H12" si="3">IF((E8/$E$6)&gt;=$E$7,1,0)</f>
        <v>1</v>
      </c>
    </row>
    <row r="9" ht="16.5" customHeight="1">
      <c r="A9" s="33">
        <v>2.0</v>
      </c>
      <c r="B9" s="34" t="s">
        <v>44</v>
      </c>
      <c r="C9" s="35" t="s">
        <v>45</v>
      </c>
      <c r="D9" s="36">
        <v>42.0</v>
      </c>
      <c r="E9" s="36">
        <v>30.0</v>
      </c>
      <c r="F9" s="37">
        <f t="shared" si="1"/>
        <v>72</v>
      </c>
      <c r="G9" s="38">
        <f t="shared" si="2"/>
        <v>1</v>
      </c>
      <c r="H9" s="39">
        <f t="shared" si="3"/>
        <v>1</v>
      </c>
    </row>
    <row r="10" ht="16.5" customHeight="1">
      <c r="A10" s="33">
        <v>3.0</v>
      </c>
      <c r="B10" s="34" t="s">
        <v>46</v>
      </c>
      <c r="C10" s="35" t="s">
        <v>47</v>
      </c>
      <c r="D10" s="36">
        <v>33.0</v>
      </c>
      <c r="E10" s="36">
        <v>28.0</v>
      </c>
      <c r="F10" s="37">
        <f t="shared" si="1"/>
        <v>61</v>
      </c>
      <c r="G10" s="38">
        <f t="shared" si="2"/>
        <v>0</v>
      </c>
      <c r="H10" s="39">
        <f t="shared" si="3"/>
        <v>1</v>
      </c>
    </row>
    <row r="11" ht="16.5" customHeight="1">
      <c r="A11" s="33">
        <v>4.0</v>
      </c>
      <c r="B11" s="34" t="s">
        <v>48</v>
      </c>
      <c r="C11" s="35" t="s">
        <v>49</v>
      </c>
      <c r="D11" s="36">
        <v>28.0</v>
      </c>
      <c r="E11" s="36">
        <v>30.0</v>
      </c>
      <c r="F11" s="37">
        <f t="shared" si="1"/>
        <v>58</v>
      </c>
      <c r="G11" s="38">
        <f t="shared" si="2"/>
        <v>0</v>
      </c>
      <c r="H11" s="39">
        <f t="shared" si="3"/>
        <v>1</v>
      </c>
    </row>
    <row r="12" ht="16.5" customHeight="1">
      <c r="A12" s="33">
        <v>5.0</v>
      </c>
      <c r="B12" s="34" t="s">
        <v>50</v>
      </c>
      <c r="C12" s="35" t="s">
        <v>51</v>
      </c>
      <c r="D12" s="36">
        <v>34.0</v>
      </c>
      <c r="E12" s="36">
        <v>26.0</v>
      </c>
      <c r="F12" s="37">
        <f t="shared" si="1"/>
        <v>60</v>
      </c>
      <c r="G12" s="38">
        <f t="shared" si="2"/>
        <v>0</v>
      </c>
      <c r="H12" s="39">
        <f t="shared" si="3"/>
        <v>1</v>
      </c>
    </row>
    <row r="13" ht="16.5" customHeight="1">
      <c r="A13" s="33">
        <v>6.0</v>
      </c>
      <c r="B13" s="34" t="s">
        <v>52</v>
      </c>
      <c r="C13" s="35" t="s">
        <v>53</v>
      </c>
      <c r="D13" s="36">
        <v>23.0</v>
      </c>
      <c r="E13" s="36">
        <v>28.0</v>
      </c>
      <c r="F13" s="37">
        <f t="shared" si="1"/>
        <v>51</v>
      </c>
      <c r="G13" s="38">
        <f t="shared" si="2"/>
        <v>0</v>
      </c>
      <c r="H13" s="39">
        <v>0.0</v>
      </c>
    </row>
    <row r="14" ht="16.5" customHeight="1">
      <c r="A14" s="33">
        <v>7.0</v>
      </c>
      <c r="B14" s="34" t="s">
        <v>54</v>
      </c>
      <c r="C14" s="35" t="s">
        <v>55</v>
      </c>
      <c r="D14" s="36">
        <v>22.0</v>
      </c>
      <c r="E14" s="36">
        <v>30.0</v>
      </c>
      <c r="F14" s="37">
        <f t="shared" si="1"/>
        <v>52</v>
      </c>
      <c r="G14" s="38">
        <f t="shared" si="2"/>
        <v>0</v>
      </c>
      <c r="H14" s="39">
        <v>0.0</v>
      </c>
    </row>
    <row r="15" ht="16.5" customHeight="1">
      <c r="A15" s="33">
        <v>8.0</v>
      </c>
      <c r="B15" s="34" t="s">
        <v>56</v>
      </c>
      <c r="C15" s="35" t="s">
        <v>57</v>
      </c>
      <c r="D15" s="36">
        <v>40.0</v>
      </c>
      <c r="E15" s="36">
        <v>25.0</v>
      </c>
      <c r="F15" s="37">
        <f t="shared" si="1"/>
        <v>65</v>
      </c>
      <c r="G15" s="38">
        <f t="shared" si="2"/>
        <v>0</v>
      </c>
      <c r="H15" s="39">
        <f t="shared" ref="H15:H118" si="4">IF((E15/$E$6)&gt;=$E$7,1,0)</f>
        <v>1</v>
      </c>
    </row>
    <row r="16" ht="16.5" customHeight="1">
      <c r="A16" s="33">
        <v>9.0</v>
      </c>
      <c r="B16" s="34" t="s">
        <v>58</v>
      </c>
      <c r="C16" s="35" t="s">
        <v>59</v>
      </c>
      <c r="D16" s="36">
        <v>35.0</v>
      </c>
      <c r="E16" s="36">
        <v>25.0</v>
      </c>
      <c r="F16" s="37">
        <f t="shared" si="1"/>
        <v>60</v>
      </c>
      <c r="G16" s="38">
        <f t="shared" si="2"/>
        <v>0</v>
      </c>
      <c r="H16" s="39">
        <f t="shared" si="4"/>
        <v>1</v>
      </c>
    </row>
    <row r="17" ht="16.5" customHeight="1">
      <c r="A17" s="33">
        <v>10.0</v>
      </c>
      <c r="B17" s="34" t="s">
        <v>60</v>
      </c>
      <c r="C17" s="35" t="s">
        <v>61</v>
      </c>
      <c r="D17" s="36">
        <v>26.0</v>
      </c>
      <c r="E17" s="36">
        <v>27.0</v>
      </c>
      <c r="F17" s="37">
        <f t="shared" si="1"/>
        <v>53</v>
      </c>
      <c r="G17" s="38">
        <f t="shared" si="2"/>
        <v>0</v>
      </c>
      <c r="H17" s="39">
        <f t="shared" si="4"/>
        <v>1</v>
      </c>
    </row>
    <row r="18" ht="16.5" customHeight="1">
      <c r="A18" s="33">
        <v>11.0</v>
      </c>
      <c r="B18" s="34" t="s">
        <v>62</v>
      </c>
      <c r="C18" s="35" t="s">
        <v>63</v>
      </c>
      <c r="D18" s="36">
        <v>51.0</v>
      </c>
      <c r="E18" s="36">
        <v>30.0</v>
      </c>
      <c r="F18" s="37">
        <f t="shared" si="1"/>
        <v>81</v>
      </c>
      <c r="G18" s="38">
        <f t="shared" si="2"/>
        <v>1</v>
      </c>
      <c r="H18" s="39">
        <f t="shared" si="4"/>
        <v>1</v>
      </c>
    </row>
    <row r="19" ht="16.5" customHeight="1">
      <c r="A19" s="33">
        <v>12.0</v>
      </c>
      <c r="B19" s="34" t="s">
        <v>64</v>
      </c>
      <c r="C19" s="35" t="s">
        <v>65</v>
      </c>
      <c r="D19" s="36">
        <v>46.0</v>
      </c>
      <c r="E19" s="36">
        <v>30.0</v>
      </c>
      <c r="F19" s="37">
        <f t="shared" si="1"/>
        <v>76</v>
      </c>
      <c r="G19" s="38">
        <f t="shared" si="2"/>
        <v>1</v>
      </c>
      <c r="H19" s="39">
        <f t="shared" si="4"/>
        <v>1</v>
      </c>
    </row>
    <row r="20" ht="16.5" customHeight="1">
      <c r="A20" s="33">
        <v>13.0</v>
      </c>
      <c r="B20" s="34" t="s">
        <v>66</v>
      </c>
      <c r="C20" s="35" t="s">
        <v>67</v>
      </c>
      <c r="D20" s="36">
        <v>25.0</v>
      </c>
      <c r="E20" s="36">
        <v>25.0</v>
      </c>
      <c r="F20" s="37">
        <f t="shared" si="1"/>
        <v>50</v>
      </c>
      <c r="G20" s="38">
        <f t="shared" si="2"/>
        <v>0</v>
      </c>
      <c r="H20" s="39">
        <f t="shared" si="4"/>
        <v>1</v>
      </c>
    </row>
    <row r="21" ht="16.5" customHeight="1">
      <c r="A21" s="33">
        <v>14.0</v>
      </c>
      <c r="B21" s="34" t="s">
        <v>68</v>
      </c>
      <c r="C21" s="35" t="s">
        <v>69</v>
      </c>
      <c r="D21" s="36">
        <v>27.0</v>
      </c>
      <c r="E21" s="36">
        <v>27.0</v>
      </c>
      <c r="F21" s="37">
        <f t="shared" si="1"/>
        <v>54</v>
      </c>
      <c r="G21" s="38">
        <f t="shared" si="2"/>
        <v>0</v>
      </c>
      <c r="H21" s="39">
        <f t="shared" si="4"/>
        <v>1</v>
      </c>
    </row>
    <row r="22" ht="16.5" customHeight="1">
      <c r="A22" s="33">
        <v>15.0</v>
      </c>
      <c r="B22" s="34" t="s">
        <v>70</v>
      </c>
      <c r="C22" s="35" t="s">
        <v>71</v>
      </c>
      <c r="D22" s="36">
        <v>36.0</v>
      </c>
      <c r="E22" s="36">
        <v>24.0</v>
      </c>
      <c r="F22" s="37">
        <f t="shared" si="1"/>
        <v>60</v>
      </c>
      <c r="G22" s="38">
        <f t="shared" si="2"/>
        <v>0</v>
      </c>
      <c r="H22" s="39">
        <f t="shared" si="4"/>
        <v>1</v>
      </c>
    </row>
    <row r="23" ht="16.5" customHeight="1">
      <c r="A23" s="33">
        <v>16.0</v>
      </c>
      <c r="B23" s="34" t="s">
        <v>72</v>
      </c>
      <c r="C23" s="35" t="s">
        <v>73</v>
      </c>
      <c r="D23" s="36">
        <v>28.0</v>
      </c>
      <c r="E23" s="36">
        <v>25.0</v>
      </c>
      <c r="F23" s="37">
        <f t="shared" si="1"/>
        <v>53</v>
      </c>
      <c r="G23" s="38">
        <f t="shared" si="2"/>
        <v>0</v>
      </c>
      <c r="H23" s="39">
        <f t="shared" si="4"/>
        <v>1</v>
      </c>
    </row>
    <row r="24" ht="16.5" customHeight="1">
      <c r="A24" s="33">
        <v>17.0</v>
      </c>
      <c r="B24" s="34" t="s">
        <v>74</v>
      </c>
      <c r="C24" s="35" t="s">
        <v>75</v>
      </c>
      <c r="D24" s="36">
        <v>50.0</v>
      </c>
      <c r="E24" s="36">
        <v>28.0</v>
      </c>
      <c r="F24" s="37">
        <f t="shared" si="1"/>
        <v>78</v>
      </c>
      <c r="G24" s="38">
        <f t="shared" si="2"/>
        <v>1</v>
      </c>
      <c r="H24" s="39">
        <f t="shared" si="4"/>
        <v>1</v>
      </c>
    </row>
    <row r="25" ht="16.5" customHeight="1">
      <c r="A25" s="33">
        <v>18.0</v>
      </c>
      <c r="B25" s="34" t="s">
        <v>76</v>
      </c>
      <c r="C25" s="35" t="s">
        <v>77</v>
      </c>
      <c r="D25" s="36">
        <v>48.0</v>
      </c>
      <c r="E25" s="36">
        <v>26.0</v>
      </c>
      <c r="F25" s="37">
        <f t="shared" si="1"/>
        <v>74</v>
      </c>
      <c r="G25" s="38">
        <f t="shared" si="2"/>
        <v>1</v>
      </c>
      <c r="H25" s="39">
        <f t="shared" si="4"/>
        <v>1</v>
      </c>
    </row>
    <row r="26" ht="16.5" customHeight="1">
      <c r="A26" s="33">
        <v>19.0</v>
      </c>
      <c r="B26" s="34" t="s">
        <v>78</v>
      </c>
      <c r="C26" s="35" t="s">
        <v>79</v>
      </c>
      <c r="D26" s="36">
        <v>40.0</v>
      </c>
      <c r="E26" s="36">
        <v>26.0</v>
      </c>
      <c r="F26" s="37">
        <f t="shared" si="1"/>
        <v>66</v>
      </c>
      <c r="G26" s="38">
        <f t="shared" si="2"/>
        <v>0</v>
      </c>
      <c r="H26" s="39">
        <f t="shared" si="4"/>
        <v>1</v>
      </c>
    </row>
    <row r="27" ht="16.5" customHeight="1">
      <c r="A27" s="33">
        <v>20.0</v>
      </c>
      <c r="B27" s="34" t="s">
        <v>80</v>
      </c>
      <c r="C27" s="35" t="s">
        <v>81</v>
      </c>
      <c r="D27" s="36">
        <v>52.0</v>
      </c>
      <c r="E27" s="36">
        <v>28.0</v>
      </c>
      <c r="F27" s="37">
        <f t="shared" si="1"/>
        <v>80</v>
      </c>
      <c r="G27" s="38">
        <f t="shared" si="2"/>
        <v>1</v>
      </c>
      <c r="H27" s="39">
        <f t="shared" si="4"/>
        <v>1</v>
      </c>
    </row>
    <row r="28" ht="16.5" customHeight="1">
      <c r="A28" s="33">
        <v>21.0</v>
      </c>
      <c r="B28" s="34" t="s">
        <v>82</v>
      </c>
      <c r="C28" s="35" t="s">
        <v>83</v>
      </c>
      <c r="D28" s="36">
        <v>39.0</v>
      </c>
      <c r="E28" s="36">
        <v>28.0</v>
      </c>
      <c r="F28" s="37">
        <f t="shared" si="1"/>
        <v>67</v>
      </c>
      <c r="G28" s="38">
        <f t="shared" si="2"/>
        <v>0</v>
      </c>
      <c r="H28" s="39">
        <f t="shared" si="4"/>
        <v>1</v>
      </c>
    </row>
    <row r="29" ht="16.5" customHeight="1">
      <c r="A29" s="33">
        <v>22.0</v>
      </c>
      <c r="B29" s="34" t="s">
        <v>84</v>
      </c>
      <c r="C29" s="35" t="s">
        <v>85</v>
      </c>
      <c r="D29" s="36">
        <v>45.0</v>
      </c>
      <c r="E29" s="36">
        <v>26.0</v>
      </c>
      <c r="F29" s="37">
        <f t="shared" si="1"/>
        <v>71</v>
      </c>
      <c r="G29" s="38">
        <f t="shared" si="2"/>
        <v>1</v>
      </c>
      <c r="H29" s="39">
        <f t="shared" si="4"/>
        <v>1</v>
      </c>
    </row>
    <row r="30" ht="16.5" customHeight="1">
      <c r="A30" s="33">
        <v>23.0</v>
      </c>
      <c r="B30" s="34" t="s">
        <v>86</v>
      </c>
      <c r="C30" s="35" t="s">
        <v>87</v>
      </c>
      <c r="D30" s="36">
        <v>34.0</v>
      </c>
      <c r="E30" s="36">
        <v>27.0</v>
      </c>
      <c r="F30" s="37">
        <f t="shared" si="1"/>
        <v>61</v>
      </c>
      <c r="G30" s="38">
        <f t="shared" si="2"/>
        <v>0</v>
      </c>
      <c r="H30" s="39">
        <f t="shared" si="4"/>
        <v>1</v>
      </c>
    </row>
    <row r="31" ht="16.5" customHeight="1">
      <c r="A31" s="33">
        <v>24.0</v>
      </c>
      <c r="B31" s="34" t="s">
        <v>88</v>
      </c>
      <c r="C31" s="35" t="s">
        <v>89</v>
      </c>
      <c r="D31" s="36">
        <v>43.0</v>
      </c>
      <c r="E31" s="36">
        <v>26.0</v>
      </c>
      <c r="F31" s="37">
        <f t="shared" si="1"/>
        <v>69</v>
      </c>
      <c r="G31" s="38">
        <f t="shared" si="2"/>
        <v>1</v>
      </c>
      <c r="H31" s="39">
        <f t="shared" si="4"/>
        <v>1</v>
      </c>
    </row>
    <row r="32" ht="16.5" customHeight="1">
      <c r="A32" s="33">
        <v>25.0</v>
      </c>
      <c r="B32" s="34" t="s">
        <v>90</v>
      </c>
      <c r="C32" s="35" t="s">
        <v>91</v>
      </c>
      <c r="D32" s="36">
        <v>30.0</v>
      </c>
      <c r="E32" s="36">
        <v>22.0</v>
      </c>
      <c r="F32" s="37">
        <f t="shared" si="1"/>
        <v>52</v>
      </c>
      <c r="G32" s="38">
        <f t="shared" si="2"/>
        <v>0</v>
      </c>
      <c r="H32" s="39">
        <f t="shared" si="4"/>
        <v>0</v>
      </c>
    </row>
    <row r="33" ht="16.5" customHeight="1">
      <c r="A33" s="33">
        <v>26.0</v>
      </c>
      <c r="B33" s="34" t="s">
        <v>92</v>
      </c>
      <c r="C33" s="35" t="s">
        <v>93</v>
      </c>
      <c r="D33" s="36">
        <v>46.0</v>
      </c>
      <c r="E33" s="36">
        <v>25.0</v>
      </c>
      <c r="F33" s="37">
        <f t="shared" si="1"/>
        <v>71</v>
      </c>
      <c r="G33" s="38">
        <f t="shared" si="2"/>
        <v>1</v>
      </c>
      <c r="H33" s="39">
        <f t="shared" si="4"/>
        <v>1</v>
      </c>
    </row>
    <row r="34" ht="16.5" customHeight="1">
      <c r="A34" s="33">
        <v>27.0</v>
      </c>
      <c r="B34" s="34" t="s">
        <v>94</v>
      </c>
      <c r="C34" s="35" t="s">
        <v>95</v>
      </c>
      <c r="D34" s="36">
        <v>45.0</v>
      </c>
      <c r="E34" s="36">
        <v>30.0</v>
      </c>
      <c r="F34" s="37">
        <f t="shared" si="1"/>
        <v>75</v>
      </c>
      <c r="G34" s="38">
        <f t="shared" si="2"/>
        <v>1</v>
      </c>
      <c r="H34" s="39">
        <f t="shared" si="4"/>
        <v>1</v>
      </c>
    </row>
    <row r="35" ht="16.5" customHeight="1">
      <c r="A35" s="33">
        <v>28.0</v>
      </c>
      <c r="B35" s="34" t="s">
        <v>96</v>
      </c>
      <c r="C35" s="35" t="s">
        <v>97</v>
      </c>
      <c r="D35" s="36">
        <v>43.0</v>
      </c>
      <c r="E35" s="36">
        <v>26.0</v>
      </c>
      <c r="F35" s="37">
        <f t="shared" si="1"/>
        <v>69</v>
      </c>
      <c r="G35" s="38">
        <f t="shared" si="2"/>
        <v>1</v>
      </c>
      <c r="H35" s="39">
        <f t="shared" si="4"/>
        <v>1</v>
      </c>
    </row>
    <row r="36" ht="16.5" customHeight="1">
      <c r="A36" s="33">
        <v>29.0</v>
      </c>
      <c r="B36" s="34" t="s">
        <v>98</v>
      </c>
      <c r="C36" s="35" t="s">
        <v>99</v>
      </c>
      <c r="D36" s="36">
        <v>31.0</v>
      </c>
      <c r="E36" s="36">
        <v>25.0</v>
      </c>
      <c r="F36" s="37">
        <f t="shared" si="1"/>
        <v>56</v>
      </c>
      <c r="G36" s="38">
        <f t="shared" si="2"/>
        <v>0</v>
      </c>
      <c r="H36" s="39">
        <f t="shared" si="4"/>
        <v>1</v>
      </c>
    </row>
    <row r="37" ht="16.5" customHeight="1">
      <c r="A37" s="33">
        <v>30.0</v>
      </c>
      <c r="B37" s="34" t="s">
        <v>100</v>
      </c>
      <c r="C37" s="35" t="s">
        <v>101</v>
      </c>
      <c r="D37" s="36">
        <v>40.0</v>
      </c>
      <c r="E37" s="36">
        <v>27.0</v>
      </c>
      <c r="F37" s="37">
        <f t="shared" si="1"/>
        <v>67</v>
      </c>
      <c r="G37" s="38">
        <f t="shared" si="2"/>
        <v>0</v>
      </c>
      <c r="H37" s="39">
        <f t="shared" si="4"/>
        <v>1</v>
      </c>
    </row>
    <row r="38" ht="16.5" customHeight="1">
      <c r="A38" s="33">
        <v>31.0</v>
      </c>
      <c r="B38" s="34" t="s">
        <v>102</v>
      </c>
      <c r="C38" s="35" t="s">
        <v>103</v>
      </c>
      <c r="D38" s="36">
        <v>45.0</v>
      </c>
      <c r="E38" s="36">
        <v>30.0</v>
      </c>
      <c r="F38" s="37">
        <f t="shared" si="1"/>
        <v>75</v>
      </c>
      <c r="G38" s="38">
        <f t="shared" si="2"/>
        <v>1</v>
      </c>
      <c r="H38" s="39">
        <f t="shared" si="4"/>
        <v>1</v>
      </c>
    </row>
    <row r="39" ht="16.5" customHeight="1">
      <c r="A39" s="33">
        <v>32.0</v>
      </c>
      <c r="B39" s="34" t="s">
        <v>104</v>
      </c>
      <c r="C39" s="35" t="s">
        <v>105</v>
      </c>
      <c r="D39" s="36">
        <v>39.0</v>
      </c>
      <c r="E39" s="36">
        <v>28.0</v>
      </c>
      <c r="F39" s="37">
        <f t="shared" si="1"/>
        <v>67</v>
      </c>
      <c r="G39" s="38">
        <f t="shared" si="2"/>
        <v>0</v>
      </c>
      <c r="H39" s="39">
        <f t="shared" si="4"/>
        <v>1</v>
      </c>
    </row>
    <row r="40" ht="16.5" customHeight="1">
      <c r="A40" s="33">
        <v>33.0</v>
      </c>
      <c r="B40" s="34" t="s">
        <v>106</v>
      </c>
      <c r="C40" s="35" t="s">
        <v>107</v>
      </c>
      <c r="D40" s="36">
        <v>52.0</v>
      </c>
      <c r="E40" s="36">
        <v>28.0</v>
      </c>
      <c r="F40" s="37">
        <f t="shared" si="1"/>
        <v>80</v>
      </c>
      <c r="G40" s="38">
        <f t="shared" si="2"/>
        <v>1</v>
      </c>
      <c r="H40" s="39">
        <f t="shared" si="4"/>
        <v>1</v>
      </c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ht="16.5" customHeight="1">
      <c r="A41" s="33">
        <v>34.0</v>
      </c>
      <c r="B41" s="34" t="s">
        <v>108</v>
      </c>
      <c r="C41" s="35" t="s">
        <v>109</v>
      </c>
      <c r="D41" s="36">
        <v>51.0</v>
      </c>
      <c r="E41" s="36">
        <v>30.0</v>
      </c>
      <c r="F41" s="37">
        <f t="shared" si="1"/>
        <v>81</v>
      </c>
      <c r="G41" s="38">
        <f t="shared" si="2"/>
        <v>1</v>
      </c>
      <c r="H41" s="39">
        <f t="shared" si="4"/>
        <v>1</v>
      </c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ht="16.5" customHeight="1">
      <c r="A42" s="33">
        <v>35.0</v>
      </c>
      <c r="B42" s="34" t="s">
        <v>110</v>
      </c>
      <c r="C42" s="35" t="s">
        <v>111</v>
      </c>
      <c r="D42" s="36">
        <v>30.0</v>
      </c>
      <c r="E42" s="36">
        <v>25.0</v>
      </c>
      <c r="F42" s="37">
        <f t="shared" si="1"/>
        <v>55</v>
      </c>
      <c r="G42" s="38">
        <f t="shared" si="2"/>
        <v>0</v>
      </c>
      <c r="H42" s="39">
        <f t="shared" si="4"/>
        <v>1</v>
      </c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ht="16.5" customHeight="1">
      <c r="A43" s="33">
        <v>36.0</v>
      </c>
      <c r="B43" s="34" t="s">
        <v>112</v>
      </c>
      <c r="C43" s="35" t="s">
        <v>113</v>
      </c>
      <c r="D43" s="36">
        <v>39.0</v>
      </c>
      <c r="E43" s="36">
        <v>25.0</v>
      </c>
      <c r="F43" s="37">
        <f t="shared" si="1"/>
        <v>64</v>
      </c>
      <c r="G43" s="38">
        <f t="shared" si="2"/>
        <v>0</v>
      </c>
      <c r="H43" s="39">
        <f t="shared" si="4"/>
        <v>1</v>
      </c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ht="16.5" customHeight="1">
      <c r="A44" s="33">
        <v>37.0</v>
      </c>
      <c r="B44" s="34" t="s">
        <v>114</v>
      </c>
      <c r="C44" s="35" t="s">
        <v>115</v>
      </c>
      <c r="D44" s="36">
        <v>49.0</v>
      </c>
      <c r="E44" s="36">
        <v>26.0</v>
      </c>
      <c r="F44" s="37">
        <f t="shared" si="1"/>
        <v>75</v>
      </c>
      <c r="G44" s="38">
        <f t="shared" si="2"/>
        <v>1</v>
      </c>
      <c r="H44" s="39">
        <f t="shared" si="4"/>
        <v>1</v>
      </c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ht="16.5" customHeight="1">
      <c r="A45" s="33">
        <v>38.0</v>
      </c>
      <c r="B45" s="34" t="s">
        <v>116</v>
      </c>
      <c r="C45" s="35" t="s">
        <v>117</v>
      </c>
      <c r="D45" s="36">
        <v>47.0</v>
      </c>
      <c r="E45" s="36">
        <v>25.0</v>
      </c>
      <c r="F45" s="37">
        <f t="shared" si="1"/>
        <v>72</v>
      </c>
      <c r="G45" s="38">
        <f t="shared" si="2"/>
        <v>1</v>
      </c>
      <c r="H45" s="39">
        <f t="shared" si="4"/>
        <v>1</v>
      </c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ht="16.5" customHeight="1">
      <c r="A46" s="33">
        <v>39.0</v>
      </c>
      <c r="B46" s="34" t="s">
        <v>118</v>
      </c>
      <c r="C46" s="35" t="s">
        <v>119</v>
      </c>
      <c r="D46" s="36">
        <v>55.0</v>
      </c>
      <c r="E46" s="36">
        <v>28.0</v>
      </c>
      <c r="F46" s="37">
        <f t="shared" si="1"/>
        <v>83</v>
      </c>
      <c r="G46" s="38">
        <f t="shared" si="2"/>
        <v>1</v>
      </c>
      <c r="H46" s="39">
        <f t="shared" si="4"/>
        <v>1</v>
      </c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ht="16.5" customHeight="1">
      <c r="A47" s="33">
        <v>40.0</v>
      </c>
      <c r="B47" s="34" t="s">
        <v>120</v>
      </c>
      <c r="C47" s="35" t="s">
        <v>121</v>
      </c>
      <c r="D47" s="36">
        <v>51.0</v>
      </c>
      <c r="E47" s="36">
        <v>27.0</v>
      </c>
      <c r="F47" s="37">
        <f t="shared" si="1"/>
        <v>78</v>
      </c>
      <c r="G47" s="38">
        <f t="shared" si="2"/>
        <v>1</v>
      </c>
      <c r="H47" s="39">
        <f t="shared" si="4"/>
        <v>1</v>
      </c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ht="16.5" customHeight="1">
      <c r="A48" s="33">
        <v>41.0</v>
      </c>
      <c r="B48" s="34" t="s">
        <v>122</v>
      </c>
      <c r="C48" s="35" t="s">
        <v>123</v>
      </c>
      <c r="D48" s="36">
        <v>41.0</v>
      </c>
      <c r="E48" s="36">
        <v>27.0</v>
      </c>
      <c r="F48" s="37">
        <f t="shared" si="1"/>
        <v>68</v>
      </c>
      <c r="G48" s="38">
        <f t="shared" si="2"/>
        <v>0</v>
      </c>
      <c r="H48" s="39">
        <f t="shared" si="4"/>
        <v>1</v>
      </c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ht="16.5" customHeight="1">
      <c r="A49" s="33">
        <v>42.0</v>
      </c>
      <c r="B49" s="34" t="s">
        <v>124</v>
      </c>
      <c r="C49" s="35" t="s">
        <v>125</v>
      </c>
      <c r="D49" s="36">
        <v>40.0</v>
      </c>
      <c r="E49" s="36">
        <v>25.0</v>
      </c>
      <c r="F49" s="37">
        <f t="shared" si="1"/>
        <v>65</v>
      </c>
      <c r="G49" s="38">
        <f t="shared" si="2"/>
        <v>0</v>
      </c>
      <c r="H49" s="39">
        <f t="shared" si="4"/>
        <v>1</v>
      </c>
    </row>
    <row r="50" ht="16.5" customHeight="1">
      <c r="A50" s="33">
        <v>43.0</v>
      </c>
      <c r="B50" s="34" t="s">
        <v>126</v>
      </c>
      <c r="C50" s="35" t="s">
        <v>127</v>
      </c>
      <c r="D50" s="36">
        <v>40.0</v>
      </c>
      <c r="E50" s="36">
        <v>27.0</v>
      </c>
      <c r="F50" s="37">
        <f t="shared" si="1"/>
        <v>67</v>
      </c>
      <c r="G50" s="38">
        <f t="shared" si="2"/>
        <v>0</v>
      </c>
      <c r="H50" s="39">
        <f t="shared" si="4"/>
        <v>1</v>
      </c>
    </row>
    <row r="51" ht="16.5" customHeight="1">
      <c r="A51" s="33">
        <v>44.0</v>
      </c>
      <c r="B51" s="34" t="s">
        <v>128</v>
      </c>
      <c r="C51" s="35" t="s">
        <v>129</v>
      </c>
      <c r="D51" s="36">
        <v>52.0</v>
      </c>
      <c r="E51" s="36">
        <v>30.0</v>
      </c>
      <c r="F51" s="37">
        <f t="shared" si="1"/>
        <v>82</v>
      </c>
      <c r="G51" s="38">
        <f t="shared" si="2"/>
        <v>1</v>
      </c>
      <c r="H51" s="39">
        <f t="shared" si="4"/>
        <v>1</v>
      </c>
    </row>
    <row r="52" ht="16.5" customHeight="1">
      <c r="A52" s="33">
        <v>45.0</v>
      </c>
      <c r="B52" s="34" t="s">
        <v>130</v>
      </c>
      <c r="C52" s="35" t="s">
        <v>131</v>
      </c>
      <c r="D52" s="36">
        <v>49.0</v>
      </c>
      <c r="E52" s="36">
        <v>28.0</v>
      </c>
      <c r="F52" s="37">
        <f t="shared" si="1"/>
        <v>77</v>
      </c>
      <c r="G52" s="38">
        <f t="shared" si="2"/>
        <v>1</v>
      </c>
      <c r="H52" s="39">
        <f t="shared" si="4"/>
        <v>1</v>
      </c>
    </row>
    <row r="53" ht="16.5" customHeight="1">
      <c r="A53" s="33">
        <v>46.0</v>
      </c>
      <c r="B53" s="34" t="s">
        <v>132</v>
      </c>
      <c r="C53" s="35" t="s">
        <v>133</v>
      </c>
      <c r="D53" s="36">
        <v>36.0</v>
      </c>
      <c r="E53" s="36">
        <v>25.0</v>
      </c>
      <c r="F53" s="37">
        <f t="shared" si="1"/>
        <v>61</v>
      </c>
      <c r="G53" s="38">
        <f t="shared" si="2"/>
        <v>0</v>
      </c>
      <c r="H53" s="39">
        <f t="shared" si="4"/>
        <v>1</v>
      </c>
    </row>
    <row r="54" ht="16.5" customHeight="1">
      <c r="A54" s="33">
        <v>47.0</v>
      </c>
      <c r="B54" s="34" t="s">
        <v>134</v>
      </c>
      <c r="C54" s="35" t="s">
        <v>135</v>
      </c>
      <c r="D54" s="36">
        <v>45.0</v>
      </c>
      <c r="E54" s="36">
        <v>27.0</v>
      </c>
      <c r="F54" s="37">
        <f t="shared" si="1"/>
        <v>72</v>
      </c>
      <c r="G54" s="38">
        <f t="shared" si="2"/>
        <v>1</v>
      </c>
      <c r="H54" s="39">
        <f t="shared" si="4"/>
        <v>1</v>
      </c>
    </row>
    <row r="55" ht="16.5" customHeight="1">
      <c r="A55" s="33">
        <v>48.0</v>
      </c>
      <c r="B55" s="34" t="s">
        <v>136</v>
      </c>
      <c r="C55" s="35" t="s">
        <v>137</v>
      </c>
      <c r="D55" s="36">
        <v>49.0</v>
      </c>
      <c r="E55" s="36">
        <v>30.0</v>
      </c>
      <c r="F55" s="37">
        <f t="shared" si="1"/>
        <v>79</v>
      </c>
      <c r="G55" s="38">
        <f t="shared" si="2"/>
        <v>1</v>
      </c>
      <c r="H55" s="39">
        <f t="shared" si="4"/>
        <v>1</v>
      </c>
    </row>
    <row r="56" ht="16.5" customHeight="1">
      <c r="A56" s="33">
        <v>49.0</v>
      </c>
      <c r="B56" s="34" t="s">
        <v>138</v>
      </c>
      <c r="C56" s="35" t="s">
        <v>139</v>
      </c>
      <c r="D56" s="36">
        <v>51.0</v>
      </c>
      <c r="E56" s="36">
        <v>27.0</v>
      </c>
      <c r="F56" s="37">
        <f t="shared" si="1"/>
        <v>78</v>
      </c>
      <c r="G56" s="38">
        <f t="shared" si="2"/>
        <v>1</v>
      </c>
      <c r="H56" s="39">
        <f t="shared" si="4"/>
        <v>1</v>
      </c>
    </row>
    <row r="57" ht="16.5" customHeight="1">
      <c r="A57" s="33">
        <v>50.0</v>
      </c>
      <c r="B57" s="34" t="s">
        <v>140</v>
      </c>
      <c r="C57" s="35" t="s">
        <v>141</v>
      </c>
      <c r="D57" s="36">
        <v>41.0</v>
      </c>
      <c r="E57" s="36">
        <v>27.0</v>
      </c>
      <c r="F57" s="37">
        <f t="shared" si="1"/>
        <v>68</v>
      </c>
      <c r="G57" s="38">
        <f t="shared" si="2"/>
        <v>0</v>
      </c>
      <c r="H57" s="39">
        <f t="shared" si="4"/>
        <v>1</v>
      </c>
    </row>
    <row r="58" ht="16.5" customHeight="1">
      <c r="A58" s="33">
        <v>51.0</v>
      </c>
      <c r="B58" s="34" t="s">
        <v>142</v>
      </c>
      <c r="C58" s="35" t="s">
        <v>143</v>
      </c>
      <c r="D58" s="36">
        <v>44.0</v>
      </c>
      <c r="E58" s="36">
        <v>27.0</v>
      </c>
      <c r="F58" s="37">
        <f t="shared" si="1"/>
        <v>71</v>
      </c>
      <c r="G58" s="38">
        <f t="shared" si="2"/>
        <v>1</v>
      </c>
      <c r="H58" s="39">
        <f t="shared" si="4"/>
        <v>1</v>
      </c>
    </row>
    <row r="59" ht="16.5" customHeight="1">
      <c r="A59" s="33">
        <v>52.0</v>
      </c>
      <c r="B59" s="34" t="s">
        <v>144</v>
      </c>
      <c r="C59" s="35" t="s">
        <v>145</v>
      </c>
      <c r="D59" s="36">
        <v>39.0</v>
      </c>
      <c r="E59" s="36">
        <v>28.0</v>
      </c>
      <c r="F59" s="37">
        <f t="shared" si="1"/>
        <v>67</v>
      </c>
      <c r="G59" s="38">
        <f t="shared" si="2"/>
        <v>0</v>
      </c>
      <c r="H59" s="39">
        <f t="shared" si="4"/>
        <v>1</v>
      </c>
    </row>
    <row r="60" ht="16.5" customHeight="1">
      <c r="A60" s="33">
        <v>53.0</v>
      </c>
      <c r="B60" s="34" t="s">
        <v>146</v>
      </c>
      <c r="C60" s="35" t="s">
        <v>147</v>
      </c>
      <c r="D60" s="36">
        <v>49.0</v>
      </c>
      <c r="E60" s="36">
        <v>30.0</v>
      </c>
      <c r="F60" s="37">
        <f t="shared" si="1"/>
        <v>79</v>
      </c>
      <c r="G60" s="38">
        <f t="shared" si="2"/>
        <v>1</v>
      </c>
      <c r="H60" s="39">
        <f t="shared" si="4"/>
        <v>1</v>
      </c>
    </row>
    <row r="61" ht="16.5" customHeight="1">
      <c r="A61" s="33">
        <v>54.0</v>
      </c>
      <c r="B61" s="34" t="s">
        <v>148</v>
      </c>
      <c r="C61" s="35" t="s">
        <v>149</v>
      </c>
      <c r="D61" s="36">
        <v>46.0</v>
      </c>
      <c r="E61" s="36">
        <v>27.0</v>
      </c>
      <c r="F61" s="37">
        <f t="shared" si="1"/>
        <v>73</v>
      </c>
      <c r="G61" s="38">
        <f t="shared" si="2"/>
        <v>1</v>
      </c>
      <c r="H61" s="39">
        <f t="shared" si="4"/>
        <v>1</v>
      </c>
    </row>
    <row r="62" ht="16.5" customHeight="1">
      <c r="A62" s="33">
        <v>55.0</v>
      </c>
      <c r="B62" s="34" t="s">
        <v>150</v>
      </c>
      <c r="C62" s="35" t="s">
        <v>151</v>
      </c>
      <c r="D62" s="36">
        <v>31.0</v>
      </c>
      <c r="E62" s="36">
        <v>27.0</v>
      </c>
      <c r="F62" s="37">
        <f t="shared" si="1"/>
        <v>58</v>
      </c>
      <c r="G62" s="38">
        <f t="shared" si="2"/>
        <v>0</v>
      </c>
      <c r="H62" s="39">
        <f t="shared" si="4"/>
        <v>1</v>
      </c>
    </row>
    <row r="63" ht="16.5" customHeight="1">
      <c r="A63" s="33">
        <v>56.0</v>
      </c>
      <c r="B63" s="34" t="s">
        <v>152</v>
      </c>
      <c r="C63" s="35" t="s">
        <v>153</v>
      </c>
      <c r="D63" s="36">
        <v>45.0</v>
      </c>
      <c r="E63" s="36">
        <v>30.0</v>
      </c>
      <c r="F63" s="37">
        <f t="shared" si="1"/>
        <v>75</v>
      </c>
      <c r="G63" s="38">
        <f t="shared" si="2"/>
        <v>1</v>
      </c>
      <c r="H63" s="39">
        <f t="shared" si="4"/>
        <v>1</v>
      </c>
    </row>
    <row r="64" ht="16.5" customHeight="1">
      <c r="A64" s="33">
        <v>57.0</v>
      </c>
      <c r="B64" s="34" t="s">
        <v>154</v>
      </c>
      <c r="C64" s="35" t="s">
        <v>155</v>
      </c>
      <c r="D64" s="36">
        <v>44.0</v>
      </c>
      <c r="E64" s="36">
        <v>27.0</v>
      </c>
      <c r="F64" s="37">
        <f t="shared" si="1"/>
        <v>71</v>
      </c>
      <c r="G64" s="38">
        <f t="shared" si="2"/>
        <v>1</v>
      </c>
      <c r="H64" s="39">
        <f t="shared" si="4"/>
        <v>1</v>
      </c>
    </row>
    <row r="65" ht="16.5" customHeight="1">
      <c r="A65" s="33">
        <v>58.0</v>
      </c>
      <c r="B65" s="34" t="s">
        <v>156</v>
      </c>
      <c r="C65" s="35" t="s">
        <v>157</v>
      </c>
      <c r="D65" s="36">
        <v>28.0</v>
      </c>
      <c r="E65" s="36">
        <v>25.0</v>
      </c>
      <c r="F65" s="37">
        <f t="shared" si="1"/>
        <v>53</v>
      </c>
      <c r="G65" s="38">
        <f t="shared" si="2"/>
        <v>0</v>
      </c>
      <c r="H65" s="39">
        <f t="shared" si="4"/>
        <v>1</v>
      </c>
    </row>
    <row r="66" ht="16.5" customHeight="1">
      <c r="A66" s="33">
        <v>59.0</v>
      </c>
      <c r="B66" s="34" t="s">
        <v>158</v>
      </c>
      <c r="C66" s="35" t="s">
        <v>159</v>
      </c>
      <c r="D66" s="36">
        <v>33.0</v>
      </c>
      <c r="E66" s="36">
        <v>24.0</v>
      </c>
      <c r="F66" s="37">
        <f t="shared" si="1"/>
        <v>57</v>
      </c>
      <c r="G66" s="38">
        <f t="shared" si="2"/>
        <v>0</v>
      </c>
      <c r="H66" s="39">
        <f t="shared" si="4"/>
        <v>1</v>
      </c>
    </row>
    <row r="67" ht="16.5" customHeight="1">
      <c r="A67" s="33">
        <v>60.0</v>
      </c>
      <c r="B67" s="34" t="s">
        <v>160</v>
      </c>
      <c r="C67" s="35" t="s">
        <v>161</v>
      </c>
      <c r="D67" s="36">
        <v>32.0</v>
      </c>
      <c r="E67" s="36">
        <v>27.0</v>
      </c>
      <c r="F67" s="37">
        <f t="shared" si="1"/>
        <v>59</v>
      </c>
      <c r="G67" s="38">
        <f t="shared" si="2"/>
        <v>0</v>
      </c>
      <c r="H67" s="39">
        <f t="shared" si="4"/>
        <v>1</v>
      </c>
    </row>
    <row r="68" ht="16.5" customHeight="1">
      <c r="A68" s="33">
        <v>61.0</v>
      </c>
      <c r="B68" s="34" t="s">
        <v>162</v>
      </c>
      <c r="C68" s="35" t="s">
        <v>163</v>
      </c>
      <c r="D68" s="36">
        <v>40.0</v>
      </c>
      <c r="E68" s="36">
        <v>25.0</v>
      </c>
      <c r="F68" s="37">
        <f t="shared" si="1"/>
        <v>65</v>
      </c>
      <c r="G68" s="38">
        <f t="shared" si="2"/>
        <v>0</v>
      </c>
      <c r="H68" s="39">
        <f t="shared" si="4"/>
        <v>1</v>
      </c>
    </row>
    <row r="69" ht="16.5" customHeight="1">
      <c r="A69" s="33">
        <v>62.0</v>
      </c>
      <c r="B69" s="34" t="s">
        <v>164</v>
      </c>
      <c r="C69" s="35" t="s">
        <v>165</v>
      </c>
      <c r="D69" s="36">
        <v>45.0</v>
      </c>
      <c r="E69" s="36">
        <v>25.0</v>
      </c>
      <c r="F69" s="37">
        <f t="shared" si="1"/>
        <v>70</v>
      </c>
      <c r="G69" s="38">
        <f t="shared" si="2"/>
        <v>1</v>
      </c>
      <c r="H69" s="39">
        <f t="shared" si="4"/>
        <v>1</v>
      </c>
    </row>
    <row r="70" ht="16.5" customHeight="1">
      <c r="A70" s="33">
        <v>63.0</v>
      </c>
      <c r="B70" s="34" t="s">
        <v>166</v>
      </c>
      <c r="C70" s="35" t="s">
        <v>167</v>
      </c>
      <c r="D70" s="36">
        <v>49.0</v>
      </c>
      <c r="E70" s="36">
        <v>28.0</v>
      </c>
      <c r="F70" s="37">
        <f t="shared" si="1"/>
        <v>77</v>
      </c>
      <c r="G70" s="38">
        <f t="shared" si="2"/>
        <v>1</v>
      </c>
      <c r="H70" s="39">
        <f t="shared" si="4"/>
        <v>1</v>
      </c>
    </row>
    <row r="71" ht="16.5" customHeight="1">
      <c r="A71" s="33">
        <v>64.0</v>
      </c>
      <c r="B71" s="34" t="s">
        <v>168</v>
      </c>
      <c r="C71" s="35" t="s">
        <v>169</v>
      </c>
      <c r="D71" s="36">
        <v>48.0</v>
      </c>
      <c r="E71" s="36">
        <v>28.0</v>
      </c>
      <c r="F71" s="37">
        <f t="shared" si="1"/>
        <v>76</v>
      </c>
      <c r="G71" s="38">
        <f t="shared" si="2"/>
        <v>1</v>
      </c>
      <c r="H71" s="39">
        <f t="shared" si="4"/>
        <v>1</v>
      </c>
    </row>
    <row r="72" ht="16.5" customHeight="1">
      <c r="A72" s="33">
        <v>65.0</v>
      </c>
      <c r="B72" s="34" t="s">
        <v>170</v>
      </c>
      <c r="C72" s="35" t="s">
        <v>171</v>
      </c>
      <c r="D72" s="36">
        <v>43.0</v>
      </c>
      <c r="E72" s="36">
        <v>26.0</v>
      </c>
      <c r="F72" s="37">
        <f t="shared" si="1"/>
        <v>69</v>
      </c>
      <c r="G72" s="38">
        <f t="shared" si="2"/>
        <v>1</v>
      </c>
      <c r="H72" s="39">
        <f t="shared" si="4"/>
        <v>1</v>
      </c>
    </row>
    <row r="73" ht="16.5" customHeight="1">
      <c r="A73" s="33">
        <v>66.0</v>
      </c>
      <c r="B73" s="34" t="s">
        <v>172</v>
      </c>
      <c r="C73" s="35" t="s">
        <v>173</v>
      </c>
      <c r="D73" s="36">
        <v>45.0</v>
      </c>
      <c r="E73" s="36">
        <v>26.0</v>
      </c>
      <c r="F73" s="37">
        <f t="shared" si="1"/>
        <v>71</v>
      </c>
      <c r="G73" s="38">
        <f t="shared" si="2"/>
        <v>1</v>
      </c>
      <c r="H73" s="39">
        <f t="shared" si="4"/>
        <v>1</v>
      </c>
    </row>
    <row r="74" ht="16.5" customHeight="1">
      <c r="A74" s="33">
        <v>67.0</v>
      </c>
      <c r="B74" s="34" t="s">
        <v>174</v>
      </c>
      <c r="C74" s="35" t="s">
        <v>175</v>
      </c>
      <c r="D74" s="36">
        <v>48.0</v>
      </c>
      <c r="E74" s="36">
        <v>30.0</v>
      </c>
      <c r="F74" s="37">
        <f t="shared" si="1"/>
        <v>78</v>
      </c>
      <c r="G74" s="38">
        <f t="shared" si="2"/>
        <v>1</v>
      </c>
      <c r="H74" s="39">
        <f t="shared" si="4"/>
        <v>1</v>
      </c>
    </row>
    <row r="75" ht="16.5" customHeight="1">
      <c r="A75" s="33">
        <v>68.0</v>
      </c>
      <c r="B75" s="34" t="s">
        <v>176</v>
      </c>
      <c r="C75" s="35" t="s">
        <v>177</v>
      </c>
      <c r="D75" s="36">
        <v>47.0</v>
      </c>
      <c r="E75" s="36">
        <v>27.0</v>
      </c>
      <c r="F75" s="37">
        <f t="shared" si="1"/>
        <v>74</v>
      </c>
      <c r="G75" s="38">
        <f t="shared" si="2"/>
        <v>1</v>
      </c>
      <c r="H75" s="39">
        <f t="shared" si="4"/>
        <v>1</v>
      </c>
    </row>
    <row r="76" ht="16.5" customHeight="1">
      <c r="A76" s="33">
        <v>69.0</v>
      </c>
      <c r="B76" s="34" t="s">
        <v>178</v>
      </c>
      <c r="C76" s="35" t="s">
        <v>179</v>
      </c>
      <c r="D76" s="36">
        <v>48.0</v>
      </c>
      <c r="E76" s="36">
        <v>26.0</v>
      </c>
      <c r="F76" s="37">
        <f t="shared" si="1"/>
        <v>74</v>
      </c>
      <c r="G76" s="38">
        <f t="shared" si="2"/>
        <v>1</v>
      </c>
      <c r="H76" s="39">
        <f t="shared" si="4"/>
        <v>1</v>
      </c>
    </row>
    <row r="77" ht="16.5" customHeight="1">
      <c r="A77" s="33">
        <v>70.0</v>
      </c>
      <c r="B77" s="34" t="s">
        <v>180</v>
      </c>
      <c r="C77" s="35" t="s">
        <v>181</v>
      </c>
      <c r="D77" s="36">
        <v>40.0</v>
      </c>
      <c r="E77" s="36">
        <v>25.0</v>
      </c>
      <c r="F77" s="37">
        <f t="shared" si="1"/>
        <v>65</v>
      </c>
      <c r="G77" s="38">
        <f t="shared" si="2"/>
        <v>0</v>
      </c>
      <c r="H77" s="39">
        <f t="shared" si="4"/>
        <v>1</v>
      </c>
    </row>
    <row r="78" ht="16.5" customHeight="1">
      <c r="A78" s="33">
        <v>71.0</v>
      </c>
      <c r="B78" s="34" t="s">
        <v>182</v>
      </c>
      <c r="C78" s="35" t="s">
        <v>183</v>
      </c>
      <c r="D78" s="36">
        <v>58.0</v>
      </c>
      <c r="E78" s="36">
        <v>25.0</v>
      </c>
      <c r="F78" s="37">
        <f t="shared" si="1"/>
        <v>83</v>
      </c>
      <c r="G78" s="38">
        <f t="shared" si="2"/>
        <v>1</v>
      </c>
      <c r="H78" s="39">
        <f t="shared" si="4"/>
        <v>1</v>
      </c>
    </row>
    <row r="79" ht="16.5" customHeight="1">
      <c r="A79" s="33">
        <v>72.0</v>
      </c>
      <c r="B79" s="34" t="s">
        <v>184</v>
      </c>
      <c r="C79" s="35" t="s">
        <v>185</v>
      </c>
      <c r="D79" s="36">
        <v>49.0</v>
      </c>
      <c r="E79" s="36">
        <v>25.0</v>
      </c>
      <c r="F79" s="37">
        <f t="shared" si="1"/>
        <v>74</v>
      </c>
      <c r="G79" s="38">
        <f t="shared" si="2"/>
        <v>1</v>
      </c>
      <c r="H79" s="39">
        <f t="shared" si="4"/>
        <v>1</v>
      </c>
    </row>
    <row r="80" ht="16.5" customHeight="1">
      <c r="A80" s="33">
        <v>73.0</v>
      </c>
      <c r="B80" s="34" t="s">
        <v>186</v>
      </c>
      <c r="C80" s="35" t="s">
        <v>187</v>
      </c>
      <c r="D80" s="36">
        <v>56.0</v>
      </c>
      <c r="E80" s="36">
        <v>30.0</v>
      </c>
      <c r="F80" s="37">
        <f t="shared" si="1"/>
        <v>86</v>
      </c>
      <c r="G80" s="38">
        <f t="shared" si="2"/>
        <v>1</v>
      </c>
      <c r="H80" s="39">
        <f t="shared" si="4"/>
        <v>1</v>
      </c>
    </row>
    <row r="81" ht="16.5" customHeight="1">
      <c r="A81" s="33">
        <v>74.0</v>
      </c>
      <c r="B81" s="34" t="s">
        <v>188</v>
      </c>
      <c r="C81" s="35" t="s">
        <v>189</v>
      </c>
      <c r="D81" s="36">
        <v>32.0</v>
      </c>
      <c r="E81" s="36">
        <v>25.0</v>
      </c>
      <c r="F81" s="37">
        <f t="shared" si="1"/>
        <v>57</v>
      </c>
      <c r="G81" s="38">
        <f t="shared" si="2"/>
        <v>0</v>
      </c>
      <c r="H81" s="39">
        <f t="shared" si="4"/>
        <v>1</v>
      </c>
    </row>
    <row r="82" ht="16.5" customHeight="1">
      <c r="A82" s="33">
        <v>75.0</v>
      </c>
      <c r="B82" s="34" t="s">
        <v>190</v>
      </c>
      <c r="C82" s="35" t="s">
        <v>191</v>
      </c>
      <c r="D82" s="36">
        <v>49.0</v>
      </c>
      <c r="E82" s="36">
        <v>30.0</v>
      </c>
      <c r="F82" s="37">
        <f t="shared" si="1"/>
        <v>79</v>
      </c>
      <c r="G82" s="38">
        <f t="shared" si="2"/>
        <v>1</v>
      </c>
      <c r="H82" s="39">
        <f t="shared" si="4"/>
        <v>1</v>
      </c>
    </row>
    <row r="83" ht="16.5" customHeight="1">
      <c r="A83" s="33">
        <v>76.0</v>
      </c>
      <c r="B83" s="34" t="s">
        <v>192</v>
      </c>
      <c r="C83" s="35" t="s">
        <v>193</v>
      </c>
      <c r="D83" s="36">
        <v>48.0</v>
      </c>
      <c r="E83" s="36">
        <v>27.0</v>
      </c>
      <c r="F83" s="37">
        <f t="shared" si="1"/>
        <v>75</v>
      </c>
      <c r="G83" s="38">
        <f t="shared" si="2"/>
        <v>1</v>
      </c>
      <c r="H83" s="39">
        <f t="shared" si="4"/>
        <v>1</v>
      </c>
    </row>
    <row r="84" ht="16.5" customHeight="1">
      <c r="A84" s="33">
        <v>77.0</v>
      </c>
      <c r="B84" s="34" t="s">
        <v>194</v>
      </c>
      <c r="C84" s="35" t="s">
        <v>195</v>
      </c>
      <c r="D84" s="36">
        <v>34.0</v>
      </c>
      <c r="E84" s="36">
        <v>27.0</v>
      </c>
      <c r="F84" s="37">
        <f t="shared" si="1"/>
        <v>61</v>
      </c>
      <c r="G84" s="38">
        <f t="shared" si="2"/>
        <v>0</v>
      </c>
      <c r="H84" s="39">
        <f t="shared" si="4"/>
        <v>1</v>
      </c>
    </row>
    <row r="85" ht="16.5" customHeight="1">
      <c r="A85" s="33">
        <v>78.0</v>
      </c>
      <c r="B85" s="34" t="s">
        <v>196</v>
      </c>
      <c r="C85" s="35" t="s">
        <v>197</v>
      </c>
      <c r="D85" s="36">
        <v>39.0</v>
      </c>
      <c r="E85" s="36">
        <v>26.0</v>
      </c>
      <c r="F85" s="37">
        <f t="shared" si="1"/>
        <v>65</v>
      </c>
      <c r="G85" s="38">
        <f t="shared" si="2"/>
        <v>0</v>
      </c>
      <c r="H85" s="39">
        <f t="shared" si="4"/>
        <v>1</v>
      </c>
    </row>
    <row r="86" ht="16.5" customHeight="1">
      <c r="A86" s="33">
        <v>79.0</v>
      </c>
      <c r="B86" s="34" t="s">
        <v>198</v>
      </c>
      <c r="C86" s="35" t="s">
        <v>199</v>
      </c>
      <c r="D86" s="36">
        <v>63.0</v>
      </c>
      <c r="E86" s="36">
        <v>30.0</v>
      </c>
      <c r="F86" s="37">
        <f t="shared" si="1"/>
        <v>93</v>
      </c>
      <c r="G86" s="38">
        <f t="shared" si="2"/>
        <v>1</v>
      </c>
      <c r="H86" s="39">
        <f t="shared" si="4"/>
        <v>1</v>
      </c>
    </row>
    <row r="87" ht="16.5" customHeight="1">
      <c r="A87" s="33">
        <v>80.0</v>
      </c>
      <c r="B87" s="34" t="s">
        <v>200</v>
      </c>
      <c r="C87" s="35" t="s">
        <v>201</v>
      </c>
      <c r="D87" s="36">
        <v>41.0</v>
      </c>
      <c r="E87" s="36">
        <v>25.0</v>
      </c>
      <c r="F87" s="37">
        <f t="shared" si="1"/>
        <v>66</v>
      </c>
      <c r="G87" s="38">
        <f t="shared" si="2"/>
        <v>0</v>
      </c>
      <c r="H87" s="39">
        <f t="shared" si="4"/>
        <v>1</v>
      </c>
    </row>
    <row r="88" ht="16.5" customHeight="1">
      <c r="A88" s="33">
        <v>81.0</v>
      </c>
      <c r="B88" s="34" t="s">
        <v>202</v>
      </c>
      <c r="C88" s="35" t="s">
        <v>203</v>
      </c>
      <c r="D88" s="36">
        <v>51.0</v>
      </c>
      <c r="E88" s="36">
        <v>30.0</v>
      </c>
      <c r="F88" s="37">
        <f t="shared" si="1"/>
        <v>81</v>
      </c>
      <c r="G88" s="38">
        <f t="shared" si="2"/>
        <v>1</v>
      </c>
      <c r="H88" s="39">
        <f t="shared" si="4"/>
        <v>1</v>
      </c>
    </row>
    <row r="89" ht="16.5" customHeight="1">
      <c r="A89" s="33">
        <v>82.0</v>
      </c>
      <c r="B89" s="34" t="s">
        <v>204</v>
      </c>
      <c r="C89" s="35" t="s">
        <v>205</v>
      </c>
      <c r="D89" s="36">
        <v>41.0</v>
      </c>
      <c r="E89" s="36">
        <v>27.0</v>
      </c>
      <c r="F89" s="37">
        <f t="shared" si="1"/>
        <v>68</v>
      </c>
      <c r="G89" s="38">
        <f t="shared" si="2"/>
        <v>0</v>
      </c>
      <c r="H89" s="39">
        <f t="shared" si="4"/>
        <v>1</v>
      </c>
    </row>
    <row r="90" ht="16.5" customHeight="1">
      <c r="A90" s="33">
        <v>83.0</v>
      </c>
      <c r="B90" s="34" t="s">
        <v>206</v>
      </c>
      <c r="C90" s="35" t="s">
        <v>207</v>
      </c>
      <c r="D90" s="36">
        <v>52.0</v>
      </c>
      <c r="E90" s="36">
        <v>30.0</v>
      </c>
      <c r="F90" s="37">
        <f t="shared" si="1"/>
        <v>82</v>
      </c>
      <c r="G90" s="38">
        <f t="shared" si="2"/>
        <v>1</v>
      </c>
      <c r="H90" s="39">
        <f t="shared" si="4"/>
        <v>1</v>
      </c>
    </row>
    <row r="91" ht="16.5" customHeight="1">
      <c r="A91" s="33">
        <v>84.0</v>
      </c>
      <c r="B91" s="34" t="s">
        <v>208</v>
      </c>
      <c r="C91" s="35" t="s">
        <v>209</v>
      </c>
      <c r="D91" s="36">
        <v>52.0</v>
      </c>
      <c r="E91" s="36">
        <v>28.0</v>
      </c>
      <c r="F91" s="37">
        <f t="shared" si="1"/>
        <v>80</v>
      </c>
      <c r="G91" s="38">
        <f t="shared" si="2"/>
        <v>1</v>
      </c>
      <c r="H91" s="39">
        <f t="shared" si="4"/>
        <v>1</v>
      </c>
    </row>
    <row r="92" ht="16.5" customHeight="1">
      <c r="A92" s="33">
        <v>85.0</v>
      </c>
      <c r="B92" s="34" t="s">
        <v>210</v>
      </c>
      <c r="C92" s="35" t="s">
        <v>211</v>
      </c>
      <c r="D92" s="36">
        <v>41.0</v>
      </c>
      <c r="E92" s="36">
        <v>25.0</v>
      </c>
      <c r="F92" s="37">
        <f t="shared" si="1"/>
        <v>66</v>
      </c>
      <c r="G92" s="38">
        <f t="shared" si="2"/>
        <v>0</v>
      </c>
      <c r="H92" s="39">
        <f t="shared" si="4"/>
        <v>1</v>
      </c>
    </row>
    <row r="93" ht="16.5" customHeight="1">
      <c r="A93" s="33">
        <v>86.0</v>
      </c>
      <c r="B93" s="34" t="s">
        <v>212</v>
      </c>
      <c r="C93" s="35" t="s">
        <v>213</v>
      </c>
      <c r="D93" s="36">
        <v>54.0</v>
      </c>
      <c r="E93" s="36">
        <v>26.0</v>
      </c>
      <c r="F93" s="37">
        <f t="shared" si="1"/>
        <v>80</v>
      </c>
      <c r="G93" s="38">
        <f t="shared" si="2"/>
        <v>1</v>
      </c>
      <c r="H93" s="39">
        <f t="shared" si="4"/>
        <v>1</v>
      </c>
    </row>
    <row r="94" ht="16.5" customHeight="1">
      <c r="A94" s="33">
        <v>87.0</v>
      </c>
      <c r="B94" s="34" t="s">
        <v>214</v>
      </c>
      <c r="C94" s="35" t="s">
        <v>215</v>
      </c>
      <c r="D94" s="36">
        <v>47.0</v>
      </c>
      <c r="E94" s="36">
        <v>25.0</v>
      </c>
      <c r="F94" s="37">
        <f t="shared" si="1"/>
        <v>72</v>
      </c>
      <c r="G94" s="38">
        <f t="shared" si="2"/>
        <v>1</v>
      </c>
      <c r="H94" s="39">
        <f t="shared" si="4"/>
        <v>1</v>
      </c>
    </row>
    <row r="95" ht="16.5" customHeight="1">
      <c r="A95" s="33">
        <v>88.0</v>
      </c>
      <c r="B95" s="34" t="s">
        <v>216</v>
      </c>
      <c r="C95" s="35" t="s">
        <v>217</v>
      </c>
      <c r="D95" s="36">
        <v>42.0</v>
      </c>
      <c r="E95" s="36">
        <v>24.0</v>
      </c>
      <c r="F95" s="37">
        <f t="shared" si="1"/>
        <v>66</v>
      </c>
      <c r="G95" s="38">
        <f t="shared" si="2"/>
        <v>1</v>
      </c>
      <c r="H95" s="39">
        <f t="shared" si="4"/>
        <v>1</v>
      </c>
    </row>
    <row r="96" ht="16.5" customHeight="1">
      <c r="A96" s="33">
        <v>89.0</v>
      </c>
      <c r="B96" s="34" t="s">
        <v>218</v>
      </c>
      <c r="C96" s="35" t="s">
        <v>219</v>
      </c>
      <c r="D96" s="36">
        <v>42.0</v>
      </c>
      <c r="E96" s="36">
        <v>30.0</v>
      </c>
      <c r="F96" s="37">
        <f t="shared" si="1"/>
        <v>72</v>
      </c>
      <c r="G96" s="38">
        <f t="shared" si="2"/>
        <v>1</v>
      </c>
      <c r="H96" s="39">
        <f t="shared" si="4"/>
        <v>1</v>
      </c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ht="16.5" customHeight="1">
      <c r="A97" s="33">
        <v>90.0</v>
      </c>
      <c r="B97" s="34" t="s">
        <v>220</v>
      </c>
      <c r="C97" s="35" t="s">
        <v>221</v>
      </c>
      <c r="D97" s="36">
        <v>39.0</v>
      </c>
      <c r="E97" s="36">
        <v>27.0</v>
      </c>
      <c r="F97" s="37">
        <f t="shared" si="1"/>
        <v>66</v>
      </c>
      <c r="G97" s="38">
        <f t="shared" si="2"/>
        <v>0</v>
      </c>
      <c r="H97" s="39">
        <f t="shared" si="4"/>
        <v>1</v>
      </c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ht="16.5" customHeight="1">
      <c r="A98" s="33">
        <v>91.0</v>
      </c>
      <c r="B98" s="34" t="s">
        <v>222</v>
      </c>
      <c r="C98" s="35" t="s">
        <v>223</v>
      </c>
      <c r="D98" s="36">
        <v>17.0</v>
      </c>
      <c r="E98" s="36">
        <v>25.0</v>
      </c>
      <c r="F98" s="37">
        <f t="shared" si="1"/>
        <v>42</v>
      </c>
      <c r="G98" s="38">
        <f t="shared" si="2"/>
        <v>0</v>
      </c>
      <c r="H98" s="39">
        <f t="shared" si="4"/>
        <v>1</v>
      </c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ht="16.5" customHeight="1">
      <c r="A99" s="33">
        <v>92.0</v>
      </c>
      <c r="B99" s="34" t="s">
        <v>224</v>
      </c>
      <c r="C99" s="35" t="s">
        <v>225</v>
      </c>
      <c r="D99" s="36">
        <v>43.0</v>
      </c>
      <c r="E99" s="36">
        <v>27.0</v>
      </c>
      <c r="F99" s="37">
        <f t="shared" si="1"/>
        <v>70</v>
      </c>
      <c r="G99" s="38">
        <f t="shared" si="2"/>
        <v>1</v>
      </c>
      <c r="H99" s="39">
        <f t="shared" si="4"/>
        <v>1</v>
      </c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ht="16.5" customHeight="1">
      <c r="A100" s="33">
        <v>93.0</v>
      </c>
      <c r="B100" s="34" t="s">
        <v>226</v>
      </c>
      <c r="C100" s="35" t="s">
        <v>227</v>
      </c>
      <c r="D100" s="36">
        <v>46.0</v>
      </c>
      <c r="E100" s="36">
        <v>30.0</v>
      </c>
      <c r="F100" s="37">
        <f t="shared" si="1"/>
        <v>76</v>
      </c>
      <c r="G100" s="38">
        <f t="shared" si="2"/>
        <v>1</v>
      </c>
      <c r="H100" s="39">
        <f t="shared" si="4"/>
        <v>1</v>
      </c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ht="16.5" customHeight="1">
      <c r="A101" s="33">
        <v>94.0</v>
      </c>
      <c r="B101" s="34" t="s">
        <v>228</v>
      </c>
      <c r="C101" s="35" t="s">
        <v>229</v>
      </c>
      <c r="D101" s="36">
        <v>45.0</v>
      </c>
      <c r="E101" s="36">
        <v>26.0</v>
      </c>
      <c r="F101" s="37">
        <f t="shared" si="1"/>
        <v>71</v>
      </c>
      <c r="G101" s="38">
        <f t="shared" si="2"/>
        <v>1</v>
      </c>
      <c r="H101" s="39">
        <f t="shared" si="4"/>
        <v>1</v>
      </c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ht="16.5" customHeight="1">
      <c r="A102" s="33">
        <v>95.0</v>
      </c>
      <c r="B102" s="34" t="s">
        <v>230</v>
      </c>
      <c r="C102" s="35" t="s">
        <v>231</v>
      </c>
      <c r="D102" s="36">
        <v>44.0</v>
      </c>
      <c r="E102" s="36">
        <v>30.0</v>
      </c>
      <c r="F102" s="37">
        <f t="shared" si="1"/>
        <v>74</v>
      </c>
      <c r="G102" s="38">
        <f t="shared" si="2"/>
        <v>1</v>
      </c>
      <c r="H102" s="39">
        <f t="shared" si="4"/>
        <v>1</v>
      </c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ht="16.5" customHeight="1">
      <c r="A103" s="33">
        <v>96.0</v>
      </c>
      <c r="B103" s="34" t="s">
        <v>232</v>
      </c>
      <c r="C103" s="35" t="s">
        <v>233</v>
      </c>
      <c r="D103" s="36">
        <v>45.0</v>
      </c>
      <c r="E103" s="36">
        <v>27.0</v>
      </c>
      <c r="F103" s="37">
        <f t="shared" si="1"/>
        <v>72</v>
      </c>
      <c r="G103" s="38">
        <f t="shared" si="2"/>
        <v>1</v>
      </c>
      <c r="H103" s="39">
        <f t="shared" si="4"/>
        <v>1</v>
      </c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ht="16.5" customHeight="1">
      <c r="A104" s="33">
        <v>97.0</v>
      </c>
      <c r="B104" s="34" t="s">
        <v>234</v>
      </c>
      <c r="C104" s="35" t="s">
        <v>235</v>
      </c>
      <c r="D104" s="36">
        <v>44.0</v>
      </c>
      <c r="E104" s="36">
        <v>28.0</v>
      </c>
      <c r="F104" s="37">
        <f t="shared" si="1"/>
        <v>72</v>
      </c>
      <c r="G104" s="38">
        <f t="shared" si="2"/>
        <v>1</v>
      </c>
      <c r="H104" s="39">
        <f t="shared" si="4"/>
        <v>1</v>
      </c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ht="16.5" customHeight="1">
      <c r="A105" s="33">
        <v>98.0</v>
      </c>
      <c r="B105" s="34" t="s">
        <v>236</v>
      </c>
      <c r="C105" s="35" t="s">
        <v>237</v>
      </c>
      <c r="D105" s="36">
        <v>42.0</v>
      </c>
      <c r="E105" s="36">
        <v>27.0</v>
      </c>
      <c r="F105" s="37">
        <f t="shared" si="1"/>
        <v>69</v>
      </c>
      <c r="G105" s="38">
        <f t="shared" si="2"/>
        <v>1</v>
      </c>
      <c r="H105" s="39">
        <f t="shared" si="4"/>
        <v>1</v>
      </c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ht="16.5" customHeight="1">
      <c r="A106" s="33">
        <v>99.0</v>
      </c>
      <c r="B106" s="34" t="s">
        <v>238</v>
      </c>
      <c r="C106" s="35" t="s">
        <v>239</v>
      </c>
      <c r="D106" s="36">
        <v>49.0</v>
      </c>
      <c r="E106" s="36">
        <v>25.0</v>
      </c>
      <c r="F106" s="37">
        <f t="shared" si="1"/>
        <v>74</v>
      </c>
      <c r="G106" s="38">
        <f t="shared" si="2"/>
        <v>1</v>
      </c>
      <c r="H106" s="39">
        <f t="shared" si="4"/>
        <v>1</v>
      </c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ht="16.5" customHeight="1">
      <c r="A107" s="33">
        <v>100.0</v>
      </c>
      <c r="B107" s="34" t="s">
        <v>240</v>
      </c>
      <c r="C107" s="35" t="s">
        <v>241</v>
      </c>
      <c r="D107" s="36">
        <v>50.0</v>
      </c>
      <c r="E107" s="36">
        <v>24.0</v>
      </c>
      <c r="F107" s="37">
        <f t="shared" si="1"/>
        <v>74</v>
      </c>
      <c r="G107" s="38">
        <f t="shared" si="2"/>
        <v>1</v>
      </c>
      <c r="H107" s="39">
        <f t="shared" si="4"/>
        <v>1</v>
      </c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ht="16.5" customHeight="1">
      <c r="A108" s="33">
        <v>101.0</v>
      </c>
      <c r="B108" s="34" t="s">
        <v>242</v>
      </c>
      <c r="C108" s="35" t="s">
        <v>243</v>
      </c>
      <c r="D108" s="36">
        <v>54.0</v>
      </c>
      <c r="E108" s="36">
        <v>30.0</v>
      </c>
      <c r="F108" s="37">
        <f t="shared" si="1"/>
        <v>84</v>
      </c>
      <c r="G108" s="38">
        <f t="shared" si="2"/>
        <v>1</v>
      </c>
      <c r="H108" s="39">
        <f t="shared" si="4"/>
        <v>1</v>
      </c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ht="16.5" customHeight="1">
      <c r="A109" s="33">
        <v>102.0</v>
      </c>
      <c r="B109" s="34" t="s">
        <v>244</v>
      </c>
      <c r="C109" s="35" t="s">
        <v>245</v>
      </c>
      <c r="D109" s="36">
        <v>49.0</v>
      </c>
      <c r="E109" s="36">
        <v>27.0</v>
      </c>
      <c r="F109" s="37">
        <f t="shared" si="1"/>
        <v>76</v>
      </c>
      <c r="G109" s="38">
        <f t="shared" si="2"/>
        <v>1</v>
      </c>
      <c r="H109" s="39">
        <f t="shared" si="4"/>
        <v>1</v>
      </c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ht="16.5" customHeight="1">
      <c r="A110" s="33">
        <v>103.0</v>
      </c>
      <c r="B110" s="34" t="s">
        <v>246</v>
      </c>
      <c r="C110" s="35" t="s">
        <v>247</v>
      </c>
      <c r="D110" s="36">
        <v>45.0</v>
      </c>
      <c r="E110" s="36">
        <v>28.0</v>
      </c>
      <c r="F110" s="37">
        <f t="shared" si="1"/>
        <v>73</v>
      </c>
      <c r="G110" s="38">
        <f t="shared" si="2"/>
        <v>1</v>
      </c>
      <c r="H110" s="39">
        <f t="shared" si="4"/>
        <v>1</v>
      </c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ht="16.5" customHeight="1">
      <c r="A111" s="33">
        <v>104.0</v>
      </c>
      <c r="B111" s="34" t="s">
        <v>248</v>
      </c>
      <c r="C111" s="35" t="s">
        <v>249</v>
      </c>
      <c r="D111" s="36">
        <v>45.0</v>
      </c>
      <c r="E111" s="36">
        <v>26.0</v>
      </c>
      <c r="F111" s="37">
        <f t="shared" si="1"/>
        <v>71</v>
      </c>
      <c r="G111" s="38">
        <f t="shared" si="2"/>
        <v>1</v>
      </c>
      <c r="H111" s="39">
        <f t="shared" si="4"/>
        <v>1</v>
      </c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ht="16.5" customHeight="1">
      <c r="A112" s="33">
        <v>105.0</v>
      </c>
      <c r="B112" s="34" t="s">
        <v>250</v>
      </c>
      <c r="C112" s="35" t="s">
        <v>251</v>
      </c>
      <c r="D112" s="36">
        <v>47.0</v>
      </c>
      <c r="E112" s="36">
        <v>26.0</v>
      </c>
      <c r="F112" s="37">
        <f t="shared" si="1"/>
        <v>73</v>
      </c>
      <c r="G112" s="38">
        <f t="shared" si="2"/>
        <v>1</v>
      </c>
      <c r="H112" s="39">
        <f t="shared" si="4"/>
        <v>1</v>
      </c>
    </row>
    <row r="113" ht="16.5" customHeight="1">
      <c r="A113" s="33">
        <v>106.0</v>
      </c>
      <c r="B113" s="34" t="s">
        <v>252</v>
      </c>
      <c r="C113" s="35" t="s">
        <v>253</v>
      </c>
      <c r="D113" s="36">
        <v>52.0</v>
      </c>
      <c r="E113" s="36">
        <v>27.0</v>
      </c>
      <c r="F113" s="37">
        <f t="shared" si="1"/>
        <v>79</v>
      </c>
      <c r="G113" s="38">
        <f t="shared" si="2"/>
        <v>1</v>
      </c>
      <c r="H113" s="39">
        <f t="shared" si="4"/>
        <v>1</v>
      </c>
    </row>
    <row r="114" ht="16.5" customHeight="1">
      <c r="A114" s="33">
        <v>107.0</v>
      </c>
      <c r="B114" s="34" t="s">
        <v>254</v>
      </c>
      <c r="C114" s="35" t="s">
        <v>255</v>
      </c>
      <c r="D114" s="36">
        <v>39.0</v>
      </c>
      <c r="E114" s="36">
        <v>26.0</v>
      </c>
      <c r="F114" s="37">
        <f t="shared" si="1"/>
        <v>65</v>
      </c>
      <c r="G114" s="38">
        <f t="shared" si="2"/>
        <v>0</v>
      </c>
      <c r="H114" s="39">
        <f t="shared" si="4"/>
        <v>1</v>
      </c>
    </row>
    <row r="115" ht="16.5" customHeight="1">
      <c r="A115" s="33">
        <v>108.0</v>
      </c>
      <c r="B115" s="34" t="s">
        <v>256</v>
      </c>
      <c r="C115" s="35" t="s">
        <v>257</v>
      </c>
      <c r="D115" s="36">
        <v>48.0</v>
      </c>
      <c r="E115" s="36">
        <v>28.0</v>
      </c>
      <c r="F115" s="37">
        <f t="shared" si="1"/>
        <v>76</v>
      </c>
      <c r="G115" s="38">
        <f t="shared" si="2"/>
        <v>1</v>
      </c>
      <c r="H115" s="39">
        <f t="shared" si="4"/>
        <v>1</v>
      </c>
    </row>
    <row r="116" ht="16.5" customHeight="1">
      <c r="A116" s="33">
        <v>109.0</v>
      </c>
      <c r="B116" s="34" t="s">
        <v>258</v>
      </c>
      <c r="C116" s="35" t="s">
        <v>259</v>
      </c>
      <c r="D116" s="36">
        <v>39.0</v>
      </c>
      <c r="E116" s="36">
        <v>24.0</v>
      </c>
      <c r="F116" s="37">
        <f t="shared" si="1"/>
        <v>63</v>
      </c>
      <c r="G116" s="38">
        <f t="shared" si="2"/>
        <v>0</v>
      </c>
      <c r="H116" s="39">
        <f t="shared" si="4"/>
        <v>1</v>
      </c>
    </row>
    <row r="117" ht="16.5" customHeight="1">
      <c r="A117" s="33">
        <v>110.0</v>
      </c>
      <c r="B117" s="34" t="s">
        <v>260</v>
      </c>
      <c r="C117" s="35" t="s">
        <v>261</v>
      </c>
      <c r="D117" s="36">
        <v>39.0</v>
      </c>
      <c r="E117" s="36">
        <v>22.0</v>
      </c>
      <c r="F117" s="37">
        <f t="shared" si="1"/>
        <v>61</v>
      </c>
      <c r="G117" s="38">
        <f t="shared" si="2"/>
        <v>0</v>
      </c>
      <c r="H117" s="39">
        <f t="shared" si="4"/>
        <v>0</v>
      </c>
    </row>
    <row r="118" ht="16.5" customHeight="1">
      <c r="A118" s="33">
        <v>111.0</v>
      </c>
      <c r="B118" s="34" t="s">
        <v>262</v>
      </c>
      <c r="C118" s="35" t="s">
        <v>263</v>
      </c>
      <c r="D118" s="36">
        <v>41.0</v>
      </c>
      <c r="E118" s="36">
        <v>28.0</v>
      </c>
      <c r="F118" s="37">
        <f t="shared" si="1"/>
        <v>69</v>
      </c>
      <c r="G118" s="38">
        <f t="shared" si="2"/>
        <v>0</v>
      </c>
      <c r="H118" s="39">
        <f t="shared" si="4"/>
        <v>1</v>
      </c>
    </row>
    <row r="119" ht="19.5" customHeight="1">
      <c r="A119" s="41"/>
      <c r="B119" s="42"/>
      <c r="C119" s="43"/>
      <c r="D119" s="41">
        <v>124.0</v>
      </c>
      <c r="E119" s="41">
        <v>124.0</v>
      </c>
      <c r="F119" s="41"/>
      <c r="G119" s="44">
        <f t="shared" ref="G119:H119" si="5">COUNTIF(G8:G118,1)</f>
        <v>65</v>
      </c>
      <c r="H119" s="44">
        <f t="shared" si="5"/>
        <v>107</v>
      </c>
      <c r="I119" s="45"/>
    </row>
    <row r="120" ht="42.0" customHeight="1">
      <c r="A120" s="46" t="s">
        <v>264</v>
      </c>
      <c r="B120" s="2"/>
      <c r="C120" s="3"/>
      <c r="D120" s="47" t="s">
        <v>265</v>
      </c>
      <c r="E120" s="47" t="s">
        <v>266</v>
      </c>
      <c r="F120" s="48" t="s">
        <v>267</v>
      </c>
      <c r="G120" s="2"/>
      <c r="H120" s="3"/>
    </row>
    <row r="121" ht="19.5" customHeight="1">
      <c r="A121" s="46" t="s">
        <v>268</v>
      </c>
      <c r="B121" s="2"/>
      <c r="C121" s="3"/>
      <c r="D121" s="39">
        <f>ROUND((G119/D119*100),0)</f>
        <v>52</v>
      </c>
      <c r="E121" s="47">
        <f t="shared" ref="E121:E122" si="6">IF(D121&gt;100,"ERROR",IF(D121&gt;=61,3,IF(D121&gt;=46,2,IF(D121&gt;=16,1,IF(D121&gt;15,0,0)))))</f>
        <v>2</v>
      </c>
      <c r="F121" s="49"/>
      <c r="G121" s="50"/>
      <c r="H121" s="51"/>
    </row>
    <row r="122" ht="19.5" customHeight="1">
      <c r="A122" s="46" t="s">
        <v>269</v>
      </c>
      <c r="B122" s="2"/>
      <c r="C122" s="3"/>
      <c r="D122" s="39">
        <f>ROUND((H119/E119*100),0)</f>
        <v>86</v>
      </c>
      <c r="E122" s="39">
        <f t="shared" si="6"/>
        <v>3</v>
      </c>
      <c r="F122" s="52"/>
      <c r="G122" s="53"/>
      <c r="H122" s="54"/>
    </row>
    <row r="123" ht="15.75" customHeight="1">
      <c r="D123" s="55"/>
      <c r="E123" s="55"/>
    </row>
    <row r="124" ht="15.75" customHeight="1">
      <c r="D124" s="55"/>
      <c r="E124" s="55"/>
    </row>
    <row r="125" ht="15.75" customHeight="1">
      <c r="D125" s="55"/>
      <c r="E125" s="55"/>
    </row>
    <row r="126" ht="15.75" customHeight="1">
      <c r="D126" s="55"/>
      <c r="E126" s="55"/>
    </row>
    <row r="127" ht="15.75" customHeight="1">
      <c r="D127" s="55"/>
      <c r="E127" s="55"/>
    </row>
    <row r="128" ht="15.75" customHeight="1">
      <c r="D128" s="55"/>
      <c r="E128" s="55"/>
    </row>
    <row r="129" ht="15.75" customHeight="1">
      <c r="D129" s="55"/>
      <c r="E129" s="55"/>
    </row>
    <row r="130" ht="15.75" customHeight="1">
      <c r="D130" s="55"/>
      <c r="E130" s="55"/>
    </row>
    <row r="131" ht="15.75" customHeight="1">
      <c r="D131" s="55"/>
      <c r="E131" s="55"/>
    </row>
    <row r="132" ht="15.75" customHeight="1">
      <c r="D132" s="55"/>
      <c r="E132" s="55"/>
    </row>
    <row r="133" ht="15.75" customHeight="1">
      <c r="D133" s="55"/>
      <c r="E133" s="55"/>
    </row>
    <row r="134" ht="15.75" customHeight="1">
      <c r="D134" s="55"/>
      <c r="E134" s="55"/>
    </row>
    <row r="135" ht="15.75" customHeight="1">
      <c r="D135" s="55"/>
      <c r="E135" s="55"/>
    </row>
    <row r="136" ht="15.75" customHeight="1">
      <c r="D136" s="55"/>
      <c r="E136" s="55"/>
    </row>
    <row r="137" ht="15.75" customHeight="1">
      <c r="D137" s="55"/>
      <c r="E137" s="55"/>
    </row>
    <row r="138" ht="15.75" customHeight="1">
      <c r="D138" s="55"/>
      <c r="E138" s="55"/>
    </row>
    <row r="139" ht="15.75" customHeight="1">
      <c r="D139" s="55"/>
      <c r="E139" s="55"/>
    </row>
    <row r="140" ht="15.75" customHeight="1">
      <c r="D140" s="55"/>
      <c r="E140" s="55"/>
    </row>
    <row r="141" ht="15.75" customHeight="1">
      <c r="D141" s="55"/>
      <c r="E141" s="55"/>
    </row>
    <row r="142" ht="15.75" customHeight="1">
      <c r="D142" s="55"/>
      <c r="E142" s="55"/>
    </row>
    <row r="143" ht="15.75" customHeight="1">
      <c r="D143" s="55"/>
      <c r="E143" s="55"/>
    </row>
    <row r="144" ht="15.75" customHeight="1">
      <c r="D144" s="55"/>
      <c r="E144" s="55"/>
    </row>
    <row r="145" ht="15.75" customHeight="1">
      <c r="D145" s="55"/>
      <c r="E145" s="55"/>
    </row>
    <row r="146" ht="15.75" customHeight="1">
      <c r="D146" s="55"/>
      <c r="E146" s="55"/>
    </row>
    <row r="147" ht="15.75" customHeight="1">
      <c r="D147" s="55"/>
      <c r="E147" s="55"/>
    </row>
    <row r="148" ht="15.75" customHeight="1">
      <c r="D148" s="55"/>
      <c r="E148" s="55"/>
    </row>
    <row r="149" ht="15.75" customHeight="1">
      <c r="D149" s="55"/>
      <c r="E149" s="55"/>
    </row>
    <row r="150" ht="15.75" customHeight="1">
      <c r="D150" s="55"/>
      <c r="E150" s="55"/>
    </row>
    <row r="151" ht="15.75" customHeight="1">
      <c r="D151" s="55"/>
      <c r="E151" s="55"/>
    </row>
    <row r="152" ht="15.75" customHeight="1">
      <c r="D152" s="55"/>
      <c r="E152" s="55"/>
    </row>
    <row r="153" ht="15.75" customHeight="1">
      <c r="D153" s="55"/>
      <c r="E153" s="55"/>
    </row>
    <row r="154" ht="15.75" customHeight="1">
      <c r="D154" s="55"/>
      <c r="E154" s="55"/>
    </row>
    <row r="155" ht="15.75" customHeight="1">
      <c r="D155" s="55"/>
      <c r="E155" s="55"/>
    </row>
    <row r="156" ht="15.75" customHeight="1">
      <c r="D156" s="55"/>
      <c r="E156" s="55"/>
    </row>
    <row r="157" ht="15.75" customHeight="1">
      <c r="D157" s="55"/>
      <c r="E157" s="55"/>
    </row>
    <row r="158" ht="15.75" customHeight="1">
      <c r="D158" s="55"/>
      <c r="E158" s="55"/>
    </row>
    <row r="159" ht="15.75" customHeight="1">
      <c r="D159" s="55"/>
      <c r="E159" s="55"/>
    </row>
    <row r="160" ht="15.75" customHeight="1">
      <c r="D160" s="55"/>
      <c r="E160" s="55"/>
    </row>
    <row r="161" ht="15.75" customHeight="1">
      <c r="D161" s="55"/>
      <c r="E161" s="55"/>
    </row>
    <row r="162" ht="15.75" customHeight="1">
      <c r="D162" s="55"/>
      <c r="E162" s="55"/>
    </row>
    <row r="163" ht="15.75" customHeight="1">
      <c r="D163" s="55"/>
      <c r="E163" s="55"/>
    </row>
    <row r="164" ht="15.75" customHeight="1">
      <c r="D164" s="55"/>
      <c r="E164" s="55"/>
    </row>
    <row r="165" ht="15.75" customHeight="1">
      <c r="D165" s="55"/>
      <c r="E165" s="55"/>
    </row>
    <row r="166" ht="15.75" customHeight="1">
      <c r="D166" s="55"/>
      <c r="E166" s="55"/>
    </row>
    <row r="167" ht="15.75" customHeight="1">
      <c r="D167" s="55"/>
      <c r="E167" s="55"/>
    </row>
    <row r="168" ht="15.75" customHeight="1">
      <c r="D168" s="55"/>
      <c r="E168" s="55"/>
    </row>
    <row r="169" ht="15.75" customHeight="1">
      <c r="D169" s="55"/>
      <c r="E169" s="55"/>
    </row>
    <row r="170" ht="15.75" customHeight="1">
      <c r="D170" s="55"/>
      <c r="E170" s="55"/>
    </row>
    <row r="171" ht="15.75" customHeight="1">
      <c r="D171" s="55"/>
      <c r="E171" s="55"/>
    </row>
    <row r="172" ht="15.75" customHeight="1">
      <c r="D172" s="55"/>
      <c r="E172" s="55"/>
    </row>
    <row r="173" ht="15.75" customHeight="1">
      <c r="D173" s="55"/>
      <c r="E173" s="55"/>
    </row>
    <row r="174" ht="15.75" customHeight="1">
      <c r="D174" s="55"/>
      <c r="E174" s="55"/>
    </row>
    <row r="175" ht="15.75" customHeight="1">
      <c r="D175" s="55"/>
      <c r="E175" s="55"/>
    </row>
    <row r="176" ht="15.75" customHeight="1">
      <c r="D176" s="55"/>
      <c r="E176" s="55"/>
    </row>
    <row r="177" ht="15.75" customHeight="1">
      <c r="D177" s="55"/>
      <c r="E177" s="55"/>
    </row>
    <row r="178" ht="15.75" customHeight="1">
      <c r="D178" s="55"/>
      <c r="E178" s="55"/>
    </row>
    <row r="179" ht="15.75" customHeight="1">
      <c r="D179" s="55"/>
      <c r="E179" s="55"/>
    </row>
    <row r="180" ht="15.75" customHeight="1">
      <c r="D180" s="55"/>
      <c r="E180" s="55"/>
    </row>
    <row r="181" ht="15.75" customHeight="1">
      <c r="D181" s="55"/>
      <c r="E181" s="55"/>
    </row>
    <row r="182" ht="15.75" customHeight="1">
      <c r="D182" s="55"/>
      <c r="E182" s="55"/>
    </row>
    <row r="183" ht="15.75" customHeight="1">
      <c r="D183" s="55"/>
      <c r="E183" s="55"/>
    </row>
    <row r="184" ht="15.75" customHeight="1">
      <c r="D184" s="55"/>
      <c r="E184" s="55"/>
    </row>
    <row r="185" ht="15.75" customHeight="1">
      <c r="D185" s="55"/>
      <c r="E185" s="55"/>
    </row>
    <row r="186" ht="15.75" customHeight="1">
      <c r="D186" s="55"/>
      <c r="E186" s="55"/>
    </row>
    <row r="187" ht="15.75" customHeight="1">
      <c r="D187" s="55"/>
      <c r="E187" s="55"/>
    </row>
    <row r="188" ht="15.75" customHeight="1">
      <c r="D188" s="55"/>
      <c r="E188" s="55"/>
    </row>
    <row r="189" ht="15.75" customHeight="1">
      <c r="D189" s="55"/>
      <c r="E189" s="55"/>
    </row>
    <row r="190" ht="15.75" customHeight="1">
      <c r="D190" s="55"/>
      <c r="E190" s="55"/>
    </row>
    <row r="191" ht="15.75" customHeight="1">
      <c r="D191" s="55"/>
      <c r="E191" s="55"/>
    </row>
    <row r="192" ht="15.75" customHeight="1">
      <c r="D192" s="55"/>
      <c r="E192" s="55"/>
    </row>
    <row r="193" ht="15.75" customHeight="1">
      <c r="D193" s="55"/>
      <c r="E193" s="55"/>
    </row>
    <row r="194" ht="15.75" customHeight="1">
      <c r="D194" s="55"/>
      <c r="E194" s="55"/>
    </row>
    <row r="195" ht="15.75" customHeight="1">
      <c r="D195" s="55"/>
      <c r="E195" s="55"/>
    </row>
    <row r="196" ht="15.75" customHeight="1">
      <c r="D196" s="55"/>
      <c r="E196" s="55"/>
    </row>
    <row r="197" ht="15.75" customHeight="1">
      <c r="D197" s="55"/>
      <c r="E197" s="55"/>
    </row>
    <row r="198" ht="15.75" customHeight="1">
      <c r="D198" s="55"/>
      <c r="E198" s="55"/>
    </row>
    <row r="199" ht="15.75" customHeight="1">
      <c r="D199" s="55"/>
      <c r="E199" s="55"/>
    </row>
    <row r="200" ht="15.75" customHeight="1">
      <c r="D200" s="55"/>
      <c r="E200" s="55"/>
    </row>
    <row r="201" ht="15.75" customHeight="1">
      <c r="D201" s="55"/>
      <c r="E201" s="55"/>
    </row>
    <row r="202" ht="15.75" customHeight="1">
      <c r="D202" s="55"/>
      <c r="E202" s="55"/>
    </row>
    <row r="203" ht="15.75" customHeight="1">
      <c r="D203" s="55"/>
      <c r="E203" s="55"/>
    </row>
    <row r="204" ht="15.75" customHeight="1">
      <c r="D204" s="55"/>
      <c r="E204" s="55"/>
    </row>
    <row r="205" ht="15.75" customHeight="1">
      <c r="D205" s="55"/>
      <c r="E205" s="55"/>
    </row>
    <row r="206" ht="15.75" customHeight="1">
      <c r="D206" s="55"/>
      <c r="E206" s="55"/>
    </row>
    <row r="207" ht="15.75" customHeight="1">
      <c r="D207" s="55"/>
      <c r="E207" s="55"/>
    </row>
    <row r="208" ht="15.75" customHeight="1">
      <c r="D208" s="55"/>
      <c r="E208" s="55"/>
    </row>
    <row r="209" ht="15.75" customHeight="1">
      <c r="D209" s="55"/>
      <c r="E209" s="55"/>
    </row>
    <row r="210" ht="15.75" customHeight="1">
      <c r="D210" s="55"/>
      <c r="E210" s="55"/>
    </row>
    <row r="211" ht="15.75" customHeight="1">
      <c r="D211" s="55"/>
      <c r="E211" s="55"/>
    </row>
    <row r="212" ht="15.75" customHeight="1">
      <c r="D212" s="55"/>
      <c r="E212" s="55"/>
    </row>
    <row r="213" ht="15.75" customHeight="1">
      <c r="D213" s="55"/>
      <c r="E213" s="55"/>
    </row>
    <row r="214" ht="15.75" customHeight="1">
      <c r="D214" s="55"/>
      <c r="E214" s="55"/>
    </row>
    <row r="215" ht="15.75" customHeight="1">
      <c r="D215" s="55"/>
      <c r="E215" s="55"/>
    </row>
    <row r="216" ht="15.75" customHeight="1">
      <c r="D216" s="55"/>
      <c r="E216" s="55"/>
    </row>
    <row r="217" ht="15.75" customHeight="1">
      <c r="D217" s="55"/>
      <c r="E217" s="55"/>
    </row>
    <row r="218" ht="15.75" customHeight="1">
      <c r="D218" s="55"/>
      <c r="E218" s="55"/>
    </row>
    <row r="219" ht="15.75" customHeight="1">
      <c r="D219" s="55"/>
      <c r="E219" s="55"/>
    </row>
    <row r="220" ht="15.75" customHeight="1">
      <c r="D220" s="55"/>
      <c r="E220" s="55"/>
    </row>
    <row r="221" ht="15.75" customHeight="1">
      <c r="D221" s="55"/>
      <c r="E221" s="55"/>
    </row>
    <row r="222" ht="15.75" customHeight="1">
      <c r="D222" s="55"/>
      <c r="E222" s="55"/>
    </row>
    <row r="223" ht="15.75" customHeight="1">
      <c r="D223" s="55"/>
      <c r="E223" s="55"/>
    </row>
    <row r="224" ht="15.75" customHeight="1">
      <c r="D224" s="55"/>
      <c r="E224" s="55"/>
    </row>
    <row r="225" ht="15.75" customHeight="1">
      <c r="D225" s="55"/>
      <c r="E225" s="55"/>
    </row>
    <row r="226" ht="15.75" customHeight="1">
      <c r="D226" s="55"/>
      <c r="E226" s="55"/>
    </row>
    <row r="227" ht="15.75" customHeight="1">
      <c r="D227" s="55"/>
      <c r="E227" s="55"/>
    </row>
    <row r="228" ht="15.75" customHeight="1">
      <c r="D228" s="55"/>
      <c r="E228" s="55"/>
    </row>
    <row r="229" ht="15.75" customHeight="1">
      <c r="D229" s="55"/>
      <c r="E229" s="55"/>
    </row>
    <row r="230" ht="15.75" customHeight="1">
      <c r="D230" s="55"/>
      <c r="E230" s="55"/>
    </row>
    <row r="231" ht="15.75" customHeight="1">
      <c r="D231" s="55"/>
      <c r="E231" s="55"/>
    </row>
    <row r="232" ht="15.75" customHeight="1">
      <c r="D232" s="55"/>
      <c r="E232" s="55"/>
    </row>
    <row r="233" ht="15.75" customHeight="1">
      <c r="D233" s="55"/>
      <c r="E233" s="55"/>
    </row>
    <row r="234" ht="15.75" customHeight="1">
      <c r="D234" s="55"/>
      <c r="E234" s="55"/>
    </row>
    <row r="235" ht="15.75" customHeight="1">
      <c r="D235" s="55"/>
      <c r="E235" s="55"/>
    </row>
    <row r="236" ht="15.75" customHeight="1">
      <c r="D236" s="55"/>
      <c r="E236" s="55"/>
    </row>
    <row r="237" ht="15.75" customHeight="1">
      <c r="D237" s="55"/>
      <c r="E237" s="55"/>
    </row>
    <row r="238" ht="15.75" customHeight="1">
      <c r="D238" s="55"/>
      <c r="E238" s="55"/>
    </row>
    <row r="239" ht="15.75" customHeight="1">
      <c r="D239" s="55"/>
      <c r="E239" s="55"/>
    </row>
    <row r="240" ht="15.75" customHeight="1">
      <c r="D240" s="55"/>
      <c r="E240" s="55"/>
    </row>
    <row r="241" ht="15.75" customHeight="1">
      <c r="D241" s="55"/>
      <c r="E241" s="55"/>
    </row>
    <row r="242" ht="15.75" customHeight="1">
      <c r="D242" s="55"/>
      <c r="E242" s="55"/>
    </row>
    <row r="243" ht="15.75" customHeight="1">
      <c r="D243" s="55"/>
      <c r="E243" s="55"/>
    </row>
    <row r="244" ht="15.75" customHeight="1">
      <c r="D244" s="55"/>
      <c r="E244" s="55"/>
    </row>
    <row r="245" ht="15.75" customHeight="1">
      <c r="D245" s="55"/>
      <c r="E245" s="55"/>
    </row>
    <row r="246" ht="15.75" customHeight="1">
      <c r="D246" s="55"/>
      <c r="E246" s="55"/>
    </row>
    <row r="247" ht="15.75" customHeight="1">
      <c r="D247" s="55"/>
      <c r="E247" s="55"/>
    </row>
    <row r="248" ht="15.75" customHeight="1">
      <c r="D248" s="55"/>
      <c r="E248" s="55"/>
    </row>
    <row r="249" ht="15.75" customHeight="1">
      <c r="D249" s="55"/>
      <c r="E249" s="55"/>
    </row>
    <row r="250" ht="15.75" customHeight="1">
      <c r="D250" s="55"/>
      <c r="E250" s="55"/>
    </row>
    <row r="251" ht="15.75" customHeight="1">
      <c r="D251" s="55"/>
      <c r="E251" s="55"/>
    </row>
    <row r="252" ht="15.75" customHeight="1">
      <c r="D252" s="55"/>
      <c r="E252" s="55"/>
    </row>
    <row r="253" ht="15.75" customHeight="1">
      <c r="D253" s="55"/>
      <c r="E253" s="55"/>
    </row>
    <row r="254" ht="15.75" customHeight="1">
      <c r="D254" s="55"/>
      <c r="E254" s="55"/>
    </row>
    <row r="255" ht="15.75" customHeight="1">
      <c r="D255" s="55"/>
      <c r="E255" s="55"/>
    </row>
    <row r="256" ht="15.75" customHeight="1">
      <c r="D256" s="55"/>
      <c r="E256" s="55"/>
    </row>
    <row r="257" ht="15.75" customHeight="1">
      <c r="D257" s="55"/>
      <c r="E257" s="55"/>
    </row>
    <row r="258" ht="15.75" customHeight="1">
      <c r="D258" s="55"/>
      <c r="E258" s="55"/>
    </row>
    <row r="259" ht="15.75" customHeight="1">
      <c r="D259" s="55"/>
      <c r="E259" s="55"/>
    </row>
    <row r="260" ht="15.75" customHeight="1">
      <c r="D260" s="55"/>
      <c r="E260" s="55"/>
    </row>
    <row r="261" ht="15.75" customHeight="1">
      <c r="D261" s="55"/>
      <c r="E261" s="55"/>
    </row>
    <row r="262" ht="15.75" customHeight="1">
      <c r="D262" s="55"/>
      <c r="E262" s="55"/>
    </row>
    <row r="263" ht="15.75" customHeight="1">
      <c r="D263" s="55"/>
      <c r="E263" s="55"/>
    </row>
    <row r="264" ht="15.75" customHeight="1">
      <c r="D264" s="55"/>
      <c r="E264" s="55"/>
    </row>
    <row r="265" ht="15.75" customHeight="1">
      <c r="D265" s="55"/>
      <c r="E265" s="55"/>
    </row>
    <row r="266" ht="15.75" customHeight="1">
      <c r="D266" s="55"/>
      <c r="E266" s="55"/>
    </row>
    <row r="267" ht="15.75" customHeight="1">
      <c r="D267" s="55"/>
      <c r="E267" s="55"/>
    </row>
    <row r="268" ht="15.75" customHeight="1">
      <c r="D268" s="55"/>
      <c r="E268" s="55"/>
    </row>
    <row r="269" ht="15.75" customHeight="1">
      <c r="D269" s="55"/>
      <c r="E269" s="55"/>
    </row>
    <row r="270" ht="15.75" customHeight="1">
      <c r="D270" s="55"/>
      <c r="E270" s="55"/>
    </row>
    <row r="271" ht="15.75" customHeight="1">
      <c r="D271" s="55"/>
      <c r="E271" s="55"/>
    </row>
    <row r="272" ht="15.75" customHeight="1">
      <c r="D272" s="55"/>
      <c r="E272" s="55"/>
    </row>
    <row r="273" ht="15.75" customHeight="1">
      <c r="D273" s="55"/>
      <c r="E273" s="55"/>
    </row>
    <row r="274" ht="15.75" customHeight="1">
      <c r="D274" s="55"/>
      <c r="E274" s="55"/>
    </row>
    <row r="275" ht="15.75" customHeight="1">
      <c r="D275" s="55"/>
      <c r="E275" s="55"/>
    </row>
    <row r="276" ht="15.75" customHeight="1">
      <c r="D276" s="55"/>
      <c r="E276" s="55"/>
    </row>
    <row r="277" ht="15.75" customHeight="1">
      <c r="D277" s="55"/>
      <c r="E277" s="55"/>
    </row>
    <row r="278" ht="15.75" customHeight="1">
      <c r="D278" s="55"/>
      <c r="E278" s="55"/>
    </row>
    <row r="279" ht="15.75" customHeight="1">
      <c r="D279" s="55"/>
      <c r="E279" s="55"/>
    </row>
    <row r="280" ht="15.75" customHeight="1">
      <c r="D280" s="55"/>
      <c r="E280" s="55"/>
    </row>
    <row r="281" ht="15.75" customHeight="1">
      <c r="D281" s="55"/>
      <c r="E281" s="55"/>
    </row>
    <row r="282" ht="15.75" customHeight="1">
      <c r="D282" s="55"/>
      <c r="E282" s="55"/>
    </row>
    <row r="283" ht="15.75" customHeight="1">
      <c r="D283" s="55"/>
      <c r="E283" s="55"/>
    </row>
    <row r="284" ht="15.75" customHeight="1">
      <c r="D284" s="55"/>
      <c r="E284" s="55"/>
    </row>
    <row r="285" ht="15.75" customHeight="1">
      <c r="D285" s="55"/>
      <c r="E285" s="55"/>
    </row>
    <row r="286" ht="15.75" customHeight="1">
      <c r="D286" s="55"/>
      <c r="E286" s="55"/>
    </row>
    <row r="287" ht="15.75" customHeight="1">
      <c r="D287" s="55"/>
      <c r="E287" s="55"/>
    </row>
    <row r="288" ht="15.75" customHeight="1">
      <c r="D288" s="55"/>
      <c r="E288" s="55"/>
    </row>
    <row r="289" ht="15.75" customHeight="1">
      <c r="D289" s="55"/>
      <c r="E289" s="55"/>
    </row>
    <row r="290" ht="15.75" customHeight="1">
      <c r="D290" s="55"/>
      <c r="E290" s="55"/>
    </row>
    <row r="291" ht="15.75" customHeight="1">
      <c r="D291" s="55"/>
      <c r="E291" s="55"/>
    </row>
    <row r="292" ht="15.75" customHeight="1">
      <c r="D292" s="55"/>
      <c r="E292" s="55"/>
    </row>
    <row r="293" ht="15.75" customHeight="1">
      <c r="D293" s="55"/>
      <c r="E293" s="55"/>
    </row>
    <row r="294" ht="15.75" customHeight="1">
      <c r="D294" s="55"/>
      <c r="E294" s="55"/>
    </row>
    <row r="295" ht="15.75" customHeight="1">
      <c r="D295" s="55"/>
      <c r="E295" s="55"/>
    </row>
    <row r="296" ht="15.75" customHeight="1">
      <c r="D296" s="55"/>
      <c r="E296" s="55"/>
    </row>
    <row r="297" ht="15.75" customHeight="1">
      <c r="D297" s="55"/>
      <c r="E297" s="55"/>
    </row>
    <row r="298" ht="15.75" customHeight="1">
      <c r="D298" s="55"/>
      <c r="E298" s="55"/>
    </row>
    <row r="299" ht="15.75" customHeight="1">
      <c r="D299" s="55"/>
      <c r="E299" s="55"/>
    </row>
    <row r="300" ht="15.75" customHeight="1">
      <c r="D300" s="55"/>
      <c r="E300" s="55"/>
    </row>
    <row r="301" ht="15.75" customHeight="1">
      <c r="D301" s="55"/>
      <c r="E301" s="55"/>
    </row>
    <row r="302" ht="15.75" customHeight="1">
      <c r="D302" s="55"/>
      <c r="E302" s="55"/>
    </row>
    <row r="303" ht="15.75" customHeight="1">
      <c r="D303" s="55"/>
      <c r="E303" s="55"/>
    </row>
    <row r="304" ht="15.75" customHeight="1">
      <c r="D304" s="55"/>
      <c r="E304" s="55"/>
    </row>
    <row r="305" ht="15.75" customHeight="1">
      <c r="D305" s="55"/>
      <c r="E305" s="55"/>
    </row>
    <row r="306" ht="15.75" customHeight="1">
      <c r="D306" s="55"/>
      <c r="E306" s="55"/>
    </row>
    <row r="307" ht="15.75" customHeight="1">
      <c r="D307" s="55"/>
      <c r="E307" s="55"/>
    </row>
    <row r="308" ht="15.75" customHeight="1">
      <c r="D308" s="55"/>
      <c r="E308" s="55"/>
    </row>
    <row r="309" ht="15.75" customHeight="1">
      <c r="D309" s="55"/>
      <c r="E309" s="55"/>
    </row>
    <row r="310" ht="15.75" customHeight="1">
      <c r="D310" s="55"/>
      <c r="E310" s="55"/>
    </row>
    <row r="311" ht="15.75" customHeight="1">
      <c r="D311" s="55"/>
      <c r="E311" s="55"/>
    </row>
    <row r="312" ht="15.75" customHeight="1">
      <c r="D312" s="55"/>
      <c r="E312" s="55"/>
    </row>
    <row r="313" ht="15.75" customHeight="1">
      <c r="D313" s="55"/>
      <c r="E313" s="55"/>
    </row>
    <row r="314" ht="15.75" customHeight="1">
      <c r="D314" s="55"/>
      <c r="E314" s="55"/>
    </row>
    <row r="315" ht="15.75" customHeight="1">
      <c r="D315" s="55"/>
      <c r="E315" s="55"/>
    </row>
    <row r="316" ht="15.75" customHeight="1">
      <c r="D316" s="55"/>
      <c r="E316" s="55"/>
    </row>
    <row r="317" ht="15.75" customHeight="1">
      <c r="D317" s="55"/>
      <c r="E317" s="55"/>
    </row>
    <row r="318" ht="15.75" customHeight="1">
      <c r="D318" s="55"/>
      <c r="E318" s="55"/>
    </row>
    <row r="319" ht="15.75" customHeight="1">
      <c r="D319" s="55"/>
      <c r="E319" s="55"/>
    </row>
    <row r="320" ht="15.75" customHeight="1">
      <c r="D320" s="55"/>
      <c r="E320" s="55"/>
    </row>
    <row r="321" ht="15.75" customHeight="1">
      <c r="D321" s="55"/>
      <c r="E321" s="55"/>
    </row>
    <row r="322" ht="15.75" customHeight="1">
      <c r="D322" s="55"/>
      <c r="E322" s="55"/>
    </row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7:C7"/>
    <mergeCell ref="A120:C120"/>
    <mergeCell ref="F120:H120"/>
    <mergeCell ref="A121:C121"/>
    <mergeCell ref="F121:H122"/>
    <mergeCell ref="A122:C122"/>
    <mergeCell ref="A1:H1"/>
    <mergeCell ref="A2:H2"/>
    <mergeCell ref="A3:H3"/>
    <mergeCell ref="A4:H4"/>
    <mergeCell ref="A5:A6"/>
    <mergeCell ref="B5:B6"/>
    <mergeCell ref="G5:H5"/>
  </mergeCells>
  <conditionalFormatting sqref="F8:F118">
    <cfRule type="containsText" dxfId="0" priority="1" operator="containsText" text="AB">
      <formula>NOT(ISERROR(SEARCH(("AB"),(F8))))</formula>
    </cfRule>
  </conditionalFormatting>
  <conditionalFormatting sqref="G8:H118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rowBreaks count="1" manualBreakCount="1">
    <brk id="57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8.88"/>
    <col customWidth="1" min="3" max="3" width="12.88"/>
    <col customWidth="1" min="4" max="4" width="13.25"/>
    <col customWidth="1" min="5" max="5" width="11.0"/>
    <col customWidth="1" min="6" max="6" width="12.75"/>
    <col customWidth="1" min="8" max="8" width="17.63"/>
    <col customWidth="1" min="9" max="9" width="13.13"/>
  </cols>
  <sheetData>
    <row r="1" ht="19.5" customHeight="1">
      <c r="A1" s="56" t="s">
        <v>0</v>
      </c>
      <c r="B1" s="2"/>
      <c r="C1" s="2"/>
      <c r="D1" s="2"/>
      <c r="E1" s="2"/>
      <c r="F1" s="2"/>
      <c r="G1" s="2"/>
      <c r="H1" s="2"/>
      <c r="I1" s="3"/>
    </row>
    <row r="2" ht="19.5" customHeight="1">
      <c r="A2" s="56" t="s">
        <v>270</v>
      </c>
      <c r="B2" s="2"/>
      <c r="C2" s="2"/>
      <c r="D2" s="2"/>
      <c r="E2" s="2"/>
      <c r="F2" s="2"/>
      <c r="G2" s="2"/>
      <c r="H2" s="2"/>
      <c r="I2" s="3"/>
    </row>
    <row r="3" ht="19.5" customHeight="1">
      <c r="A3" s="56" t="s">
        <v>29</v>
      </c>
      <c r="B3" s="2"/>
      <c r="C3" s="2"/>
      <c r="D3" s="2"/>
      <c r="E3" s="2"/>
      <c r="F3" s="2"/>
      <c r="G3" s="2"/>
      <c r="H3" s="2"/>
      <c r="I3" s="3"/>
    </row>
    <row r="4" ht="19.5" customHeight="1">
      <c r="A4" s="56" t="s">
        <v>271</v>
      </c>
      <c r="B4" s="2"/>
      <c r="C4" s="2"/>
      <c r="D4" s="2"/>
      <c r="E4" s="2"/>
      <c r="F4" s="2"/>
      <c r="G4" s="2"/>
      <c r="H4" s="2"/>
      <c r="I4" s="3"/>
    </row>
    <row r="5">
      <c r="A5" s="57" t="s">
        <v>272</v>
      </c>
      <c r="B5" s="57" t="s">
        <v>273</v>
      </c>
      <c r="C5" s="57" t="s">
        <v>274</v>
      </c>
      <c r="D5" s="57" t="s">
        <v>275</v>
      </c>
      <c r="E5" s="57" t="s">
        <v>276</v>
      </c>
      <c r="F5" s="57" t="s">
        <v>277</v>
      </c>
      <c r="G5" s="57" t="s">
        <v>275</v>
      </c>
      <c r="H5" s="57" t="s">
        <v>278</v>
      </c>
      <c r="I5" s="57" t="s">
        <v>279</v>
      </c>
    </row>
    <row r="6" ht="19.5" customHeight="1">
      <c r="A6" s="58" t="s">
        <v>280</v>
      </c>
      <c r="B6" s="58" t="s">
        <v>281</v>
      </c>
      <c r="C6" s="58">
        <f>'Sessional + End Term Assessment'!D121</f>
        <v>52</v>
      </c>
      <c r="D6" s="58">
        <f>'Sessional + End Term Assessment'!E121</f>
        <v>2</v>
      </c>
      <c r="E6" s="58">
        <f>D6*'Sessional + End Term Assessment'!D6/'Sessional + End Term Assessment'!F6</f>
        <v>1.4</v>
      </c>
      <c r="F6" s="58">
        <f>'Sessional + End Term Assessment'!D122</f>
        <v>86</v>
      </c>
      <c r="G6" s="58">
        <f>'Sessional + End Term Assessment'!E122</f>
        <v>3</v>
      </c>
      <c r="H6" s="58">
        <f>G6*'Sessional + End Term Assessment'!E6/'Sessional + End Term Assessment'!F6</f>
        <v>0.9</v>
      </c>
      <c r="I6" s="58">
        <f>E6+H6</f>
        <v>2.3</v>
      </c>
    </row>
    <row r="7" ht="30.75" customHeight="1">
      <c r="A7" s="59" t="s">
        <v>282</v>
      </c>
      <c r="B7" s="50"/>
      <c r="C7" s="50"/>
      <c r="D7" s="50"/>
      <c r="E7" s="50"/>
      <c r="F7" s="51"/>
      <c r="G7" s="60" t="s">
        <v>267</v>
      </c>
      <c r="H7" s="2"/>
      <c r="I7" s="3"/>
    </row>
    <row r="8">
      <c r="A8" s="61"/>
      <c r="F8" s="62"/>
      <c r="G8" s="59"/>
      <c r="H8" s="50"/>
      <c r="I8" s="51"/>
    </row>
    <row r="9">
      <c r="A9" s="52"/>
      <c r="B9" s="53"/>
      <c r="C9" s="53"/>
      <c r="D9" s="53"/>
      <c r="E9" s="53"/>
      <c r="F9" s="54"/>
      <c r="G9" s="52"/>
      <c r="H9" s="53"/>
      <c r="I9" s="5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7.63"/>
  </cols>
  <sheetData>
    <row r="1" ht="19.5" customHeight="1">
      <c r="A1" s="56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56" t="s">
        <v>283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56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56" t="s">
        <v>284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ht="19.5" customHeight="1">
      <c r="A5" s="63" t="s">
        <v>285</v>
      </c>
      <c r="B5" s="63" t="s">
        <v>5</v>
      </c>
      <c r="C5" s="63" t="s">
        <v>6</v>
      </c>
      <c r="D5" s="63" t="s">
        <v>7</v>
      </c>
      <c r="E5" s="63" t="s">
        <v>8</v>
      </c>
      <c r="F5" s="63" t="s">
        <v>9</v>
      </c>
      <c r="G5" s="63" t="s">
        <v>10</v>
      </c>
      <c r="H5" s="63" t="s">
        <v>11</v>
      </c>
      <c r="I5" s="63" t="s">
        <v>12</v>
      </c>
      <c r="J5" s="63" t="s">
        <v>13</v>
      </c>
      <c r="K5" s="63" t="s">
        <v>14</v>
      </c>
      <c r="L5" s="63" t="s">
        <v>15</v>
      </c>
      <c r="M5" s="63" t="s">
        <v>16</v>
      </c>
      <c r="N5" s="63" t="s">
        <v>17</v>
      </c>
      <c r="O5" s="63" t="s">
        <v>18</v>
      </c>
      <c r="P5" s="63" t="s">
        <v>19</v>
      </c>
      <c r="Q5" s="64"/>
      <c r="R5" s="64"/>
      <c r="S5" s="64"/>
      <c r="T5" s="64"/>
      <c r="U5" s="64"/>
      <c r="V5" s="64"/>
      <c r="W5" s="64"/>
      <c r="X5" s="64"/>
      <c r="Y5" s="64"/>
      <c r="Z5" s="64"/>
    </row>
    <row r="6" ht="19.5" customHeight="1">
      <c r="A6" s="65" t="s">
        <v>286</v>
      </c>
      <c r="B6" s="66">
        <f>'Attainment of Subject Code'!$E$6*'CO-PO Mapping'!B11/3</f>
        <v>1.026666667</v>
      </c>
      <c r="C6" s="66">
        <f>'Attainment of Subject Code'!$E$6*'CO-PO Mapping'!C11/3</f>
        <v>1.213333333</v>
      </c>
      <c r="D6" s="66">
        <f>'Attainment of Subject Code'!$E$6*'CO-PO Mapping'!D11/3</f>
        <v>1.213333333</v>
      </c>
      <c r="E6" s="66">
        <f>'Attainment of Subject Code'!$E$6*'CO-PO Mapping'!E11/3</f>
        <v>1.12</v>
      </c>
      <c r="F6" s="66">
        <f>'Attainment of Subject Code'!$E$6*'CO-PO Mapping'!F11/3</f>
        <v>1.12</v>
      </c>
      <c r="G6" s="66">
        <f>'Attainment of Subject Code'!$E$6*'CO-PO Mapping'!G11/3</f>
        <v>0.1866666667</v>
      </c>
      <c r="H6" s="66">
        <f>'Attainment of Subject Code'!$E$6*'CO-PO Mapping'!H11/3</f>
        <v>0.1866666667</v>
      </c>
      <c r="I6" s="66">
        <f>'Attainment of Subject Code'!$E$6*'CO-PO Mapping'!I11/3</f>
        <v>0.09333333333</v>
      </c>
      <c r="J6" s="66">
        <f>'Attainment of Subject Code'!$E$6*'CO-PO Mapping'!J11/3</f>
        <v>0.09333333333</v>
      </c>
      <c r="K6" s="66">
        <f>'Attainment of Subject Code'!$E$6*'CO-PO Mapping'!K11/3</f>
        <v>0</v>
      </c>
      <c r="L6" s="66">
        <f>'Attainment of Subject Code'!$E$6*'CO-PO Mapping'!L11/3</f>
        <v>0.3733333333</v>
      </c>
      <c r="M6" s="66">
        <f>'Attainment of Subject Code'!$E$6*'CO-PO Mapping'!M11/3</f>
        <v>0.7466666667</v>
      </c>
      <c r="N6" s="66">
        <f>'Attainment of Subject Code'!$E$6*'CO-PO Mapping'!N11/3</f>
        <v>0.9333333333</v>
      </c>
      <c r="O6" s="66">
        <f>'Attainment of Subject Code'!$E$6*'CO-PO Mapping'!O11/3</f>
        <v>0.4666666667</v>
      </c>
      <c r="P6" s="66">
        <f>'Attainment of Subject Code'!$E$6*'CO-PO Mapping'!P11/3</f>
        <v>0.4666666667</v>
      </c>
    </row>
    <row r="7" ht="39.75" customHeight="1">
      <c r="A7" s="67" t="s">
        <v>267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67"/>
      <c r="O7" s="2"/>
      <c r="P7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14.25"/>
    <col customWidth="1" min="3" max="3" width="35.38"/>
    <col customWidth="1" min="4" max="11" width="15.13"/>
    <col customWidth="1" min="12" max="15" width="14.75"/>
    <col customWidth="1" min="16" max="17" width="15.13"/>
    <col customWidth="1" min="18" max="18" width="9.88"/>
    <col customWidth="1" min="19" max="38" width="8.0"/>
  </cols>
  <sheetData>
    <row r="1" ht="19.5" customHeight="1">
      <c r="A1" s="56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</row>
    <row r="2" ht="19.5" customHeight="1">
      <c r="A2" s="56" t="s">
        <v>287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</row>
    <row r="3" ht="19.5" customHeight="1">
      <c r="A3" s="56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</row>
    <row r="4" ht="31.5" customHeight="1">
      <c r="A4" s="69" t="s">
        <v>31</v>
      </c>
      <c r="B4" s="70" t="s">
        <v>288</v>
      </c>
      <c r="C4" s="63" t="s">
        <v>33</v>
      </c>
      <c r="D4" s="5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  <c r="R4" s="69" t="s">
        <v>36</v>
      </c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 ht="31.5" customHeight="1">
      <c r="A5" s="71"/>
      <c r="B5" s="71"/>
      <c r="C5" s="63" t="s">
        <v>289</v>
      </c>
      <c r="D5" s="63" t="s">
        <v>290</v>
      </c>
      <c r="E5" s="70" t="s">
        <v>291</v>
      </c>
      <c r="F5" s="70" t="s">
        <v>292</v>
      </c>
      <c r="G5" s="70" t="s">
        <v>293</v>
      </c>
      <c r="H5" s="63" t="s">
        <v>294</v>
      </c>
      <c r="I5" s="70" t="s">
        <v>291</v>
      </c>
      <c r="J5" s="70" t="s">
        <v>292</v>
      </c>
      <c r="K5" s="70" t="s">
        <v>293</v>
      </c>
      <c r="L5" s="63" t="s">
        <v>295</v>
      </c>
      <c r="M5" s="70" t="s">
        <v>291</v>
      </c>
      <c r="N5" s="70" t="s">
        <v>292</v>
      </c>
      <c r="O5" s="70" t="s">
        <v>293</v>
      </c>
      <c r="P5" s="63"/>
      <c r="Q5" s="63"/>
      <c r="R5" s="26"/>
      <c r="S5" s="68"/>
      <c r="T5" s="68"/>
      <c r="U5" s="72" t="s">
        <v>296</v>
      </c>
      <c r="V5" s="72" t="s">
        <v>297</v>
      </c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</row>
    <row r="6" ht="31.5" customHeight="1">
      <c r="A6" s="26"/>
      <c r="B6" s="26"/>
      <c r="C6" s="63" t="s">
        <v>38</v>
      </c>
      <c r="D6" s="63">
        <v>28.0</v>
      </c>
      <c r="E6" s="26"/>
      <c r="F6" s="26"/>
      <c r="G6" s="26"/>
      <c r="H6" s="63">
        <v>28.0</v>
      </c>
      <c r="I6" s="26"/>
      <c r="J6" s="26"/>
      <c r="K6" s="26"/>
      <c r="L6" s="63">
        <v>14.0</v>
      </c>
      <c r="M6" s="26"/>
      <c r="N6" s="26"/>
      <c r="O6" s="26"/>
      <c r="P6" s="63"/>
      <c r="Q6" s="73"/>
      <c r="R6" s="73">
        <v>70.0</v>
      </c>
      <c r="S6" s="39">
        <v>30.0</v>
      </c>
      <c r="T6" s="39" t="s">
        <v>298</v>
      </c>
      <c r="U6" s="39">
        <f>1</f>
        <v>1</v>
      </c>
      <c r="V6" s="39">
        <v>-1.0</v>
      </c>
      <c r="W6" s="39" t="s">
        <v>290</v>
      </c>
      <c r="X6" s="39" t="s">
        <v>294</v>
      </c>
      <c r="Y6" s="39" t="s">
        <v>295</v>
      </c>
      <c r="Z6" s="39" t="s">
        <v>299</v>
      </c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</row>
    <row r="7" ht="19.5" customHeight="1">
      <c r="A7" s="33">
        <v>1.0</v>
      </c>
      <c r="B7" s="74" t="s">
        <v>42</v>
      </c>
      <c r="C7" s="35" t="s">
        <v>43</v>
      </c>
      <c r="D7" s="75">
        <v>28.0</v>
      </c>
      <c r="E7" s="75">
        <f t="shared" ref="E7:E117" si="1">IF(D7&gt;=($D$6*0.7),1,0)</f>
        <v>1</v>
      </c>
      <c r="F7" s="75">
        <f t="shared" ref="F7:F117" si="2">IF(D7&gt;=($D$6*0.8),1,0)</f>
        <v>1</v>
      </c>
      <c r="G7" s="75">
        <f t="shared" ref="G7:G117" si="3">IF(D7&gt;=($D$6*0.9),1,0)</f>
        <v>1</v>
      </c>
      <c r="H7" s="75">
        <v>28.0</v>
      </c>
      <c r="I7" s="75">
        <f t="shared" ref="I7:I117" si="4">IF(H7&gt;=($H$6*0.7),1,0)</f>
        <v>1</v>
      </c>
      <c r="J7" s="75">
        <f t="shared" ref="J7:J117" si="5">IF(H7&gt;=($H$6*0.8),1,0)</f>
        <v>1</v>
      </c>
      <c r="K7" s="75">
        <f t="shared" ref="K7:K117" si="6">IF(H7&gt;=($H$6*0.9),1,0)</f>
        <v>1</v>
      </c>
      <c r="L7" s="75">
        <v>14.0</v>
      </c>
      <c r="M7" s="75">
        <f t="shared" ref="M7:M117" si="7">IF(L7&gt;=($L$6*0.7),1,0)</f>
        <v>1</v>
      </c>
      <c r="N7" s="75">
        <f t="shared" ref="N7:N117" si="8">IF(L7&gt;=($L$6*0.7),1,0)</f>
        <v>1</v>
      </c>
      <c r="O7" s="75">
        <f t="shared" ref="O7:O117" si="9">IF(L7&gt;=($L$6*0.9),1,0)</f>
        <v>1</v>
      </c>
      <c r="P7" s="75"/>
      <c r="Q7" s="75"/>
      <c r="R7" s="76">
        <f t="shared" ref="R7:R117" si="10">L7+H7+D7</f>
        <v>70</v>
      </c>
      <c r="S7" s="36">
        <v>25.0</v>
      </c>
      <c r="T7" s="37">
        <f t="shared" ref="T7:T117" si="11">7/3*S7</f>
        <v>58.33333333</v>
      </c>
      <c r="U7" s="37">
        <f t="shared" ref="U7:U117" si="12">T7+1</f>
        <v>59.33333333</v>
      </c>
      <c r="V7" s="37">
        <f t="shared" ref="V7:V117" si="13">T7-1</f>
        <v>57.33333333</v>
      </c>
      <c r="W7" s="75">
        <v>28.0</v>
      </c>
      <c r="X7" s="75">
        <v>28.0</v>
      </c>
      <c r="Y7" s="75">
        <v>14.0</v>
      </c>
      <c r="Z7" s="77">
        <f t="shared" ref="Z7:Z117" si="14">T7+P7+L7</f>
        <v>72.33333333</v>
      </c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</row>
    <row r="8" ht="19.5" customHeight="1">
      <c r="A8" s="33">
        <v>2.0</v>
      </c>
      <c r="B8" s="74" t="s">
        <v>44</v>
      </c>
      <c r="C8" s="35" t="s">
        <v>45</v>
      </c>
      <c r="D8" s="75">
        <v>28.0</v>
      </c>
      <c r="E8" s="75">
        <f t="shared" si="1"/>
        <v>1</v>
      </c>
      <c r="F8" s="75">
        <f t="shared" si="2"/>
        <v>1</v>
      </c>
      <c r="G8" s="75">
        <f t="shared" si="3"/>
        <v>1</v>
      </c>
      <c r="H8" s="75">
        <v>28.0</v>
      </c>
      <c r="I8" s="75">
        <f t="shared" si="4"/>
        <v>1</v>
      </c>
      <c r="J8" s="75">
        <f t="shared" si="5"/>
        <v>1</v>
      </c>
      <c r="K8" s="75">
        <f t="shared" si="6"/>
        <v>1</v>
      </c>
      <c r="L8" s="75">
        <v>14.0</v>
      </c>
      <c r="M8" s="75">
        <f t="shared" si="7"/>
        <v>1</v>
      </c>
      <c r="N8" s="75">
        <f t="shared" si="8"/>
        <v>1</v>
      </c>
      <c r="O8" s="75">
        <f t="shared" si="9"/>
        <v>1</v>
      </c>
      <c r="P8" s="75"/>
      <c r="Q8" s="75"/>
      <c r="R8" s="76">
        <f t="shared" si="10"/>
        <v>70</v>
      </c>
      <c r="S8" s="36">
        <v>30.0</v>
      </c>
      <c r="T8" s="37">
        <f t="shared" si="11"/>
        <v>70</v>
      </c>
      <c r="U8" s="37">
        <f t="shared" si="12"/>
        <v>71</v>
      </c>
      <c r="V8" s="37">
        <f t="shared" si="13"/>
        <v>69</v>
      </c>
      <c r="W8" s="75">
        <v>28.0</v>
      </c>
      <c r="X8" s="75">
        <v>28.0</v>
      </c>
      <c r="Y8" s="75">
        <v>14.0</v>
      </c>
      <c r="Z8" s="77">
        <f t="shared" si="14"/>
        <v>84</v>
      </c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</row>
    <row r="9" ht="19.5" customHeight="1">
      <c r="A9" s="33">
        <v>3.0</v>
      </c>
      <c r="B9" s="74" t="s">
        <v>46</v>
      </c>
      <c r="C9" s="35" t="s">
        <v>47</v>
      </c>
      <c r="D9" s="75">
        <v>28.0</v>
      </c>
      <c r="E9" s="75">
        <f t="shared" si="1"/>
        <v>1</v>
      </c>
      <c r="F9" s="75">
        <f t="shared" si="2"/>
        <v>1</v>
      </c>
      <c r="G9" s="75">
        <f t="shared" si="3"/>
        <v>1</v>
      </c>
      <c r="H9" s="75">
        <v>28.0</v>
      </c>
      <c r="I9" s="75">
        <f t="shared" si="4"/>
        <v>1</v>
      </c>
      <c r="J9" s="75">
        <f t="shared" si="5"/>
        <v>1</v>
      </c>
      <c r="K9" s="75">
        <f t="shared" si="6"/>
        <v>1</v>
      </c>
      <c r="L9" s="75">
        <v>14.0</v>
      </c>
      <c r="M9" s="75">
        <f t="shared" si="7"/>
        <v>1</v>
      </c>
      <c r="N9" s="75">
        <f t="shared" si="8"/>
        <v>1</v>
      </c>
      <c r="O9" s="75">
        <f t="shared" si="9"/>
        <v>1</v>
      </c>
      <c r="P9" s="75"/>
      <c r="Q9" s="75"/>
      <c r="R9" s="76">
        <f t="shared" si="10"/>
        <v>70</v>
      </c>
      <c r="S9" s="36">
        <v>28.0</v>
      </c>
      <c r="T9" s="37">
        <f t="shared" si="11"/>
        <v>65.33333333</v>
      </c>
      <c r="U9" s="37">
        <f t="shared" si="12"/>
        <v>66.33333333</v>
      </c>
      <c r="V9" s="37">
        <f t="shared" si="13"/>
        <v>64.33333333</v>
      </c>
      <c r="W9" s="75">
        <v>28.0</v>
      </c>
      <c r="X9" s="75">
        <v>28.0</v>
      </c>
      <c r="Y9" s="75">
        <v>14.0</v>
      </c>
      <c r="Z9" s="77">
        <f t="shared" si="14"/>
        <v>79.33333333</v>
      </c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</row>
    <row r="10" ht="19.5" customHeight="1">
      <c r="A10" s="33">
        <v>4.0</v>
      </c>
      <c r="B10" s="74" t="s">
        <v>48</v>
      </c>
      <c r="C10" s="35" t="s">
        <v>49</v>
      </c>
      <c r="D10" s="75">
        <v>26.0</v>
      </c>
      <c r="E10" s="75">
        <f t="shared" si="1"/>
        <v>1</v>
      </c>
      <c r="F10" s="75">
        <f t="shared" si="2"/>
        <v>1</v>
      </c>
      <c r="G10" s="75">
        <f t="shared" si="3"/>
        <v>1</v>
      </c>
      <c r="H10" s="75">
        <v>24.0</v>
      </c>
      <c r="I10" s="75">
        <f t="shared" si="4"/>
        <v>1</v>
      </c>
      <c r="J10" s="75">
        <f t="shared" si="5"/>
        <v>1</v>
      </c>
      <c r="K10" s="75">
        <f t="shared" si="6"/>
        <v>0</v>
      </c>
      <c r="L10" s="75">
        <v>9.0</v>
      </c>
      <c r="M10" s="75">
        <f t="shared" si="7"/>
        <v>0</v>
      </c>
      <c r="N10" s="75">
        <f t="shared" si="8"/>
        <v>0</v>
      </c>
      <c r="O10" s="75">
        <f t="shared" si="9"/>
        <v>0</v>
      </c>
      <c r="P10" s="75"/>
      <c r="Q10" s="75"/>
      <c r="R10" s="76">
        <f t="shared" si="10"/>
        <v>59</v>
      </c>
      <c r="S10" s="36">
        <v>30.0</v>
      </c>
      <c r="T10" s="37">
        <f t="shared" si="11"/>
        <v>70</v>
      </c>
      <c r="U10" s="37">
        <f t="shared" si="12"/>
        <v>71</v>
      </c>
      <c r="V10" s="37">
        <f t="shared" si="13"/>
        <v>69</v>
      </c>
      <c r="W10" s="75">
        <v>26.0</v>
      </c>
      <c r="X10" s="75">
        <v>24.0</v>
      </c>
      <c r="Y10" s="75">
        <v>9.0</v>
      </c>
      <c r="Z10" s="77">
        <f t="shared" si="14"/>
        <v>79</v>
      </c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</row>
    <row r="11" ht="19.5" customHeight="1">
      <c r="A11" s="33">
        <v>5.0</v>
      </c>
      <c r="B11" s="74" t="s">
        <v>50</v>
      </c>
      <c r="C11" s="35" t="s">
        <v>51</v>
      </c>
      <c r="D11" s="75">
        <v>18.0</v>
      </c>
      <c r="E11" s="75">
        <f t="shared" si="1"/>
        <v>0</v>
      </c>
      <c r="F11" s="75">
        <f t="shared" si="2"/>
        <v>0</v>
      </c>
      <c r="G11" s="75">
        <f t="shared" si="3"/>
        <v>0</v>
      </c>
      <c r="H11" s="75">
        <v>28.0</v>
      </c>
      <c r="I11" s="75">
        <f t="shared" si="4"/>
        <v>1</v>
      </c>
      <c r="J11" s="75">
        <f t="shared" si="5"/>
        <v>1</v>
      </c>
      <c r="K11" s="75">
        <f t="shared" si="6"/>
        <v>1</v>
      </c>
      <c r="L11" s="75">
        <v>12.0</v>
      </c>
      <c r="M11" s="75">
        <f t="shared" si="7"/>
        <v>1</v>
      </c>
      <c r="N11" s="75">
        <f t="shared" si="8"/>
        <v>1</v>
      </c>
      <c r="O11" s="75">
        <f t="shared" si="9"/>
        <v>0</v>
      </c>
      <c r="P11" s="75"/>
      <c r="Q11" s="75"/>
      <c r="R11" s="76">
        <f t="shared" si="10"/>
        <v>58</v>
      </c>
      <c r="S11" s="36">
        <v>26.0</v>
      </c>
      <c r="T11" s="37">
        <f t="shared" si="11"/>
        <v>60.66666667</v>
      </c>
      <c r="U11" s="37">
        <f t="shared" si="12"/>
        <v>61.66666667</v>
      </c>
      <c r="V11" s="37">
        <f t="shared" si="13"/>
        <v>59.66666667</v>
      </c>
      <c r="W11" s="75">
        <v>18.0</v>
      </c>
      <c r="X11" s="75">
        <v>28.0</v>
      </c>
      <c r="Y11" s="75">
        <v>12.0</v>
      </c>
      <c r="Z11" s="77">
        <f t="shared" si="14"/>
        <v>72.66666667</v>
      </c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</row>
    <row r="12" ht="19.5" customHeight="1">
      <c r="A12" s="33">
        <v>6.0</v>
      </c>
      <c r="B12" s="74" t="s">
        <v>52</v>
      </c>
      <c r="C12" s="35" t="s">
        <v>53</v>
      </c>
      <c r="D12" s="75">
        <v>28.0</v>
      </c>
      <c r="E12" s="75">
        <f t="shared" si="1"/>
        <v>1</v>
      </c>
      <c r="F12" s="75">
        <f t="shared" si="2"/>
        <v>1</v>
      </c>
      <c r="G12" s="75">
        <f t="shared" si="3"/>
        <v>1</v>
      </c>
      <c r="H12" s="75">
        <v>28.0</v>
      </c>
      <c r="I12" s="75">
        <f t="shared" si="4"/>
        <v>1</v>
      </c>
      <c r="J12" s="75">
        <f t="shared" si="5"/>
        <v>1</v>
      </c>
      <c r="K12" s="75">
        <f t="shared" si="6"/>
        <v>1</v>
      </c>
      <c r="L12" s="75">
        <v>14.0</v>
      </c>
      <c r="M12" s="75">
        <f t="shared" si="7"/>
        <v>1</v>
      </c>
      <c r="N12" s="75">
        <f t="shared" si="8"/>
        <v>1</v>
      </c>
      <c r="O12" s="75">
        <f t="shared" si="9"/>
        <v>1</v>
      </c>
      <c r="P12" s="75"/>
      <c r="Q12" s="75"/>
      <c r="R12" s="76">
        <f t="shared" si="10"/>
        <v>70</v>
      </c>
      <c r="S12" s="36">
        <v>28.0</v>
      </c>
      <c r="T12" s="37">
        <f t="shared" si="11"/>
        <v>65.33333333</v>
      </c>
      <c r="U12" s="37">
        <f t="shared" si="12"/>
        <v>66.33333333</v>
      </c>
      <c r="V12" s="37">
        <f t="shared" si="13"/>
        <v>64.33333333</v>
      </c>
      <c r="W12" s="75">
        <v>28.0</v>
      </c>
      <c r="X12" s="75">
        <v>28.0</v>
      </c>
      <c r="Y12" s="75">
        <v>14.0</v>
      </c>
      <c r="Z12" s="77">
        <f t="shared" si="14"/>
        <v>79.33333333</v>
      </c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</row>
    <row r="13" ht="19.5" customHeight="1">
      <c r="A13" s="33">
        <v>7.0</v>
      </c>
      <c r="B13" s="74" t="s">
        <v>54</v>
      </c>
      <c r="C13" s="35" t="s">
        <v>55</v>
      </c>
      <c r="D13" s="75">
        <v>28.0</v>
      </c>
      <c r="E13" s="75">
        <f t="shared" si="1"/>
        <v>1</v>
      </c>
      <c r="F13" s="75">
        <f t="shared" si="2"/>
        <v>1</v>
      </c>
      <c r="G13" s="75">
        <f t="shared" si="3"/>
        <v>1</v>
      </c>
      <c r="H13" s="75">
        <v>28.0</v>
      </c>
      <c r="I13" s="75">
        <f t="shared" si="4"/>
        <v>1</v>
      </c>
      <c r="J13" s="75">
        <f t="shared" si="5"/>
        <v>1</v>
      </c>
      <c r="K13" s="75">
        <f t="shared" si="6"/>
        <v>1</v>
      </c>
      <c r="L13" s="75">
        <v>14.0</v>
      </c>
      <c r="M13" s="75">
        <f t="shared" si="7"/>
        <v>1</v>
      </c>
      <c r="N13" s="75">
        <f t="shared" si="8"/>
        <v>1</v>
      </c>
      <c r="O13" s="75">
        <f t="shared" si="9"/>
        <v>1</v>
      </c>
      <c r="P13" s="75"/>
      <c r="Q13" s="75"/>
      <c r="R13" s="76">
        <f t="shared" si="10"/>
        <v>70</v>
      </c>
      <c r="S13" s="36">
        <v>30.0</v>
      </c>
      <c r="T13" s="37">
        <f t="shared" si="11"/>
        <v>70</v>
      </c>
      <c r="U13" s="37">
        <f t="shared" si="12"/>
        <v>71</v>
      </c>
      <c r="V13" s="37">
        <f t="shared" si="13"/>
        <v>69</v>
      </c>
      <c r="W13" s="75">
        <v>28.0</v>
      </c>
      <c r="X13" s="75">
        <v>28.0</v>
      </c>
      <c r="Y13" s="75">
        <v>14.0</v>
      </c>
      <c r="Z13" s="77">
        <f t="shared" si="14"/>
        <v>84</v>
      </c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</row>
    <row r="14" ht="19.5" customHeight="1">
      <c r="A14" s="33">
        <v>8.0</v>
      </c>
      <c r="B14" s="74" t="s">
        <v>56</v>
      </c>
      <c r="C14" s="35" t="s">
        <v>57</v>
      </c>
      <c r="D14" s="75">
        <v>23.0</v>
      </c>
      <c r="E14" s="75">
        <f t="shared" si="1"/>
        <v>1</v>
      </c>
      <c r="F14" s="75">
        <f t="shared" si="2"/>
        <v>1</v>
      </c>
      <c r="G14" s="75">
        <f t="shared" si="3"/>
        <v>0</v>
      </c>
      <c r="H14" s="75">
        <v>28.0</v>
      </c>
      <c r="I14" s="75">
        <f t="shared" si="4"/>
        <v>1</v>
      </c>
      <c r="J14" s="75">
        <f t="shared" si="5"/>
        <v>1</v>
      </c>
      <c r="K14" s="75">
        <f t="shared" si="6"/>
        <v>1</v>
      </c>
      <c r="L14" s="75">
        <v>14.0</v>
      </c>
      <c r="M14" s="75">
        <f t="shared" si="7"/>
        <v>1</v>
      </c>
      <c r="N14" s="75">
        <f t="shared" si="8"/>
        <v>1</v>
      </c>
      <c r="O14" s="75">
        <f t="shared" si="9"/>
        <v>1</v>
      </c>
      <c r="P14" s="75"/>
      <c r="Q14" s="75"/>
      <c r="R14" s="76">
        <f t="shared" si="10"/>
        <v>65</v>
      </c>
      <c r="S14" s="36">
        <v>25.0</v>
      </c>
      <c r="T14" s="37">
        <f t="shared" si="11"/>
        <v>58.33333333</v>
      </c>
      <c r="U14" s="37">
        <f t="shared" si="12"/>
        <v>59.33333333</v>
      </c>
      <c r="V14" s="37">
        <f t="shared" si="13"/>
        <v>57.33333333</v>
      </c>
      <c r="W14" s="75">
        <v>23.0</v>
      </c>
      <c r="X14" s="75">
        <v>28.0</v>
      </c>
      <c r="Y14" s="75">
        <v>14.0</v>
      </c>
      <c r="Z14" s="77">
        <f t="shared" si="14"/>
        <v>72.33333333</v>
      </c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</row>
    <row r="15" ht="19.5" customHeight="1">
      <c r="A15" s="33">
        <v>9.0</v>
      </c>
      <c r="B15" s="74" t="s">
        <v>58</v>
      </c>
      <c r="C15" s="35" t="s">
        <v>59</v>
      </c>
      <c r="D15" s="75">
        <v>28.0</v>
      </c>
      <c r="E15" s="75">
        <f t="shared" si="1"/>
        <v>1</v>
      </c>
      <c r="F15" s="75">
        <f t="shared" si="2"/>
        <v>1</v>
      </c>
      <c r="G15" s="75">
        <f t="shared" si="3"/>
        <v>1</v>
      </c>
      <c r="H15" s="75">
        <v>28.0</v>
      </c>
      <c r="I15" s="75">
        <f t="shared" si="4"/>
        <v>1</v>
      </c>
      <c r="J15" s="75">
        <f t="shared" si="5"/>
        <v>1</v>
      </c>
      <c r="K15" s="75">
        <f t="shared" si="6"/>
        <v>1</v>
      </c>
      <c r="L15" s="75">
        <v>14.0</v>
      </c>
      <c r="M15" s="75">
        <f t="shared" si="7"/>
        <v>1</v>
      </c>
      <c r="N15" s="75">
        <f t="shared" si="8"/>
        <v>1</v>
      </c>
      <c r="O15" s="75">
        <f t="shared" si="9"/>
        <v>1</v>
      </c>
      <c r="P15" s="75"/>
      <c r="Q15" s="75"/>
      <c r="R15" s="76">
        <f t="shared" si="10"/>
        <v>70</v>
      </c>
      <c r="S15" s="36">
        <v>25.0</v>
      </c>
      <c r="T15" s="37">
        <f t="shared" si="11"/>
        <v>58.33333333</v>
      </c>
      <c r="U15" s="37">
        <f t="shared" si="12"/>
        <v>59.33333333</v>
      </c>
      <c r="V15" s="37">
        <f t="shared" si="13"/>
        <v>57.33333333</v>
      </c>
      <c r="W15" s="75">
        <v>28.0</v>
      </c>
      <c r="X15" s="75">
        <v>28.0</v>
      </c>
      <c r="Y15" s="75">
        <v>14.0</v>
      </c>
      <c r="Z15" s="77">
        <f t="shared" si="14"/>
        <v>72.33333333</v>
      </c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</row>
    <row r="16" ht="19.5" customHeight="1">
      <c r="A16" s="33">
        <v>10.0</v>
      </c>
      <c r="B16" s="74" t="s">
        <v>60</v>
      </c>
      <c r="C16" s="35" t="s">
        <v>61</v>
      </c>
      <c r="D16" s="75">
        <v>28.0</v>
      </c>
      <c r="E16" s="75">
        <f t="shared" si="1"/>
        <v>1</v>
      </c>
      <c r="F16" s="75">
        <f t="shared" si="2"/>
        <v>1</v>
      </c>
      <c r="G16" s="75">
        <f t="shared" si="3"/>
        <v>1</v>
      </c>
      <c r="H16" s="75">
        <v>28.0</v>
      </c>
      <c r="I16" s="75">
        <f t="shared" si="4"/>
        <v>1</v>
      </c>
      <c r="J16" s="75">
        <f t="shared" si="5"/>
        <v>1</v>
      </c>
      <c r="K16" s="75">
        <f t="shared" si="6"/>
        <v>1</v>
      </c>
      <c r="L16" s="75">
        <v>14.0</v>
      </c>
      <c r="M16" s="75">
        <f t="shared" si="7"/>
        <v>1</v>
      </c>
      <c r="N16" s="75">
        <f t="shared" si="8"/>
        <v>1</v>
      </c>
      <c r="O16" s="75">
        <f t="shared" si="9"/>
        <v>1</v>
      </c>
      <c r="P16" s="75"/>
      <c r="Q16" s="75"/>
      <c r="R16" s="76">
        <f t="shared" si="10"/>
        <v>70</v>
      </c>
      <c r="S16" s="36">
        <v>27.0</v>
      </c>
      <c r="T16" s="37">
        <f t="shared" si="11"/>
        <v>63</v>
      </c>
      <c r="U16" s="37">
        <f t="shared" si="12"/>
        <v>64</v>
      </c>
      <c r="V16" s="37">
        <f t="shared" si="13"/>
        <v>62</v>
      </c>
      <c r="W16" s="75">
        <v>28.0</v>
      </c>
      <c r="X16" s="75">
        <v>28.0</v>
      </c>
      <c r="Y16" s="75">
        <v>14.0</v>
      </c>
      <c r="Z16" s="77">
        <f t="shared" si="14"/>
        <v>77</v>
      </c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</row>
    <row r="17" ht="19.5" customHeight="1">
      <c r="A17" s="33">
        <v>11.0</v>
      </c>
      <c r="B17" s="74" t="s">
        <v>62</v>
      </c>
      <c r="C17" s="35" t="s">
        <v>63</v>
      </c>
      <c r="D17" s="75">
        <v>28.0</v>
      </c>
      <c r="E17" s="75">
        <f t="shared" si="1"/>
        <v>1</v>
      </c>
      <c r="F17" s="75">
        <f t="shared" si="2"/>
        <v>1</v>
      </c>
      <c r="G17" s="75">
        <f t="shared" si="3"/>
        <v>1</v>
      </c>
      <c r="H17" s="75">
        <v>28.0</v>
      </c>
      <c r="I17" s="75">
        <f t="shared" si="4"/>
        <v>1</v>
      </c>
      <c r="J17" s="75">
        <f t="shared" si="5"/>
        <v>1</v>
      </c>
      <c r="K17" s="75">
        <f t="shared" si="6"/>
        <v>1</v>
      </c>
      <c r="L17" s="75">
        <v>14.0</v>
      </c>
      <c r="M17" s="75">
        <f t="shared" si="7"/>
        <v>1</v>
      </c>
      <c r="N17" s="75">
        <f t="shared" si="8"/>
        <v>1</v>
      </c>
      <c r="O17" s="75">
        <f t="shared" si="9"/>
        <v>1</v>
      </c>
      <c r="P17" s="75"/>
      <c r="Q17" s="75"/>
      <c r="R17" s="76">
        <f t="shared" si="10"/>
        <v>70</v>
      </c>
      <c r="S17" s="36">
        <v>30.0</v>
      </c>
      <c r="T17" s="37">
        <f t="shared" si="11"/>
        <v>70</v>
      </c>
      <c r="U17" s="37">
        <f t="shared" si="12"/>
        <v>71</v>
      </c>
      <c r="V17" s="37">
        <f t="shared" si="13"/>
        <v>69</v>
      </c>
      <c r="W17" s="75">
        <v>28.0</v>
      </c>
      <c r="X17" s="75">
        <v>28.0</v>
      </c>
      <c r="Y17" s="75">
        <v>14.0</v>
      </c>
      <c r="Z17" s="77">
        <f t="shared" si="14"/>
        <v>84</v>
      </c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</row>
    <row r="18" ht="19.5" customHeight="1">
      <c r="A18" s="33">
        <v>12.0</v>
      </c>
      <c r="B18" s="74" t="s">
        <v>64</v>
      </c>
      <c r="C18" s="35" t="s">
        <v>65</v>
      </c>
      <c r="D18" s="75">
        <v>6.0</v>
      </c>
      <c r="E18" s="75">
        <f t="shared" si="1"/>
        <v>0</v>
      </c>
      <c r="F18" s="75">
        <f t="shared" si="2"/>
        <v>0</v>
      </c>
      <c r="G18" s="75">
        <f t="shared" si="3"/>
        <v>0</v>
      </c>
      <c r="H18" s="75">
        <v>4.0</v>
      </c>
      <c r="I18" s="75">
        <f t="shared" si="4"/>
        <v>0</v>
      </c>
      <c r="J18" s="75">
        <f t="shared" si="5"/>
        <v>0</v>
      </c>
      <c r="K18" s="75">
        <f t="shared" si="6"/>
        <v>0</v>
      </c>
      <c r="L18" s="75">
        <v>14.0</v>
      </c>
      <c r="M18" s="75">
        <f t="shared" si="7"/>
        <v>1</v>
      </c>
      <c r="N18" s="75">
        <f t="shared" si="8"/>
        <v>1</v>
      </c>
      <c r="O18" s="75">
        <f t="shared" si="9"/>
        <v>1</v>
      </c>
      <c r="P18" s="75"/>
      <c r="Q18" s="75"/>
      <c r="R18" s="76">
        <f t="shared" si="10"/>
        <v>24</v>
      </c>
      <c r="S18" s="36">
        <v>30.0</v>
      </c>
      <c r="T18" s="37">
        <f t="shared" si="11"/>
        <v>70</v>
      </c>
      <c r="U18" s="37">
        <f t="shared" si="12"/>
        <v>71</v>
      </c>
      <c r="V18" s="37">
        <f t="shared" si="13"/>
        <v>69</v>
      </c>
      <c r="W18" s="75">
        <v>6.0</v>
      </c>
      <c r="X18" s="75">
        <v>4.0</v>
      </c>
      <c r="Y18" s="75">
        <v>14.0</v>
      </c>
      <c r="Z18" s="77">
        <f t="shared" si="14"/>
        <v>84</v>
      </c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</row>
    <row r="19" ht="19.5" customHeight="1">
      <c r="A19" s="33">
        <v>13.0</v>
      </c>
      <c r="B19" s="74" t="s">
        <v>66</v>
      </c>
      <c r="C19" s="35" t="s">
        <v>67</v>
      </c>
      <c r="D19" s="75">
        <v>28.0</v>
      </c>
      <c r="E19" s="75">
        <f t="shared" si="1"/>
        <v>1</v>
      </c>
      <c r="F19" s="75">
        <f t="shared" si="2"/>
        <v>1</v>
      </c>
      <c r="G19" s="75">
        <f t="shared" si="3"/>
        <v>1</v>
      </c>
      <c r="H19" s="75">
        <v>28.0</v>
      </c>
      <c r="I19" s="75">
        <f t="shared" si="4"/>
        <v>1</v>
      </c>
      <c r="J19" s="75">
        <f t="shared" si="5"/>
        <v>1</v>
      </c>
      <c r="K19" s="75">
        <f t="shared" si="6"/>
        <v>1</v>
      </c>
      <c r="L19" s="75">
        <v>14.0</v>
      </c>
      <c r="M19" s="75">
        <f t="shared" si="7"/>
        <v>1</v>
      </c>
      <c r="N19" s="75">
        <f t="shared" si="8"/>
        <v>1</v>
      </c>
      <c r="O19" s="75">
        <f t="shared" si="9"/>
        <v>1</v>
      </c>
      <c r="P19" s="75"/>
      <c r="Q19" s="75"/>
      <c r="R19" s="76">
        <f t="shared" si="10"/>
        <v>70</v>
      </c>
      <c r="S19" s="36">
        <v>25.0</v>
      </c>
      <c r="T19" s="37">
        <f t="shared" si="11"/>
        <v>58.33333333</v>
      </c>
      <c r="U19" s="37">
        <f t="shared" si="12"/>
        <v>59.33333333</v>
      </c>
      <c r="V19" s="37">
        <f t="shared" si="13"/>
        <v>57.33333333</v>
      </c>
      <c r="W19" s="75">
        <v>28.0</v>
      </c>
      <c r="X19" s="75">
        <v>28.0</v>
      </c>
      <c r="Y19" s="75">
        <v>14.0</v>
      </c>
      <c r="Z19" s="77">
        <f t="shared" si="14"/>
        <v>72.33333333</v>
      </c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</row>
    <row r="20" ht="19.5" customHeight="1">
      <c r="A20" s="33">
        <v>14.0</v>
      </c>
      <c r="B20" s="74" t="s">
        <v>68</v>
      </c>
      <c r="C20" s="35" t="s">
        <v>69</v>
      </c>
      <c r="D20" s="75">
        <v>28.0</v>
      </c>
      <c r="E20" s="75">
        <f t="shared" si="1"/>
        <v>1</v>
      </c>
      <c r="F20" s="75">
        <f t="shared" si="2"/>
        <v>1</v>
      </c>
      <c r="G20" s="75">
        <f t="shared" si="3"/>
        <v>1</v>
      </c>
      <c r="H20" s="75">
        <v>28.0</v>
      </c>
      <c r="I20" s="75">
        <f t="shared" si="4"/>
        <v>1</v>
      </c>
      <c r="J20" s="75">
        <f t="shared" si="5"/>
        <v>1</v>
      </c>
      <c r="K20" s="75">
        <f t="shared" si="6"/>
        <v>1</v>
      </c>
      <c r="L20" s="75">
        <v>14.0</v>
      </c>
      <c r="M20" s="75">
        <f t="shared" si="7"/>
        <v>1</v>
      </c>
      <c r="N20" s="75">
        <f t="shared" si="8"/>
        <v>1</v>
      </c>
      <c r="O20" s="75">
        <f t="shared" si="9"/>
        <v>1</v>
      </c>
      <c r="P20" s="75"/>
      <c r="Q20" s="75"/>
      <c r="R20" s="76">
        <f t="shared" si="10"/>
        <v>70</v>
      </c>
      <c r="S20" s="36">
        <v>27.0</v>
      </c>
      <c r="T20" s="37">
        <f t="shared" si="11"/>
        <v>63</v>
      </c>
      <c r="U20" s="37">
        <f t="shared" si="12"/>
        <v>64</v>
      </c>
      <c r="V20" s="37">
        <f t="shared" si="13"/>
        <v>62</v>
      </c>
      <c r="W20" s="75">
        <v>28.0</v>
      </c>
      <c r="X20" s="75">
        <v>28.0</v>
      </c>
      <c r="Y20" s="75">
        <v>14.0</v>
      </c>
      <c r="Z20" s="77">
        <f t="shared" si="14"/>
        <v>77</v>
      </c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</row>
    <row r="21" ht="19.5" customHeight="1">
      <c r="A21" s="33">
        <v>15.0</v>
      </c>
      <c r="B21" s="74" t="s">
        <v>70</v>
      </c>
      <c r="C21" s="35" t="s">
        <v>71</v>
      </c>
      <c r="D21" s="75">
        <v>14.0</v>
      </c>
      <c r="E21" s="75">
        <f t="shared" si="1"/>
        <v>0</v>
      </c>
      <c r="F21" s="75">
        <f t="shared" si="2"/>
        <v>0</v>
      </c>
      <c r="G21" s="75">
        <f t="shared" si="3"/>
        <v>0</v>
      </c>
      <c r="H21" s="75">
        <v>14.0</v>
      </c>
      <c r="I21" s="75">
        <f t="shared" si="4"/>
        <v>0</v>
      </c>
      <c r="J21" s="75">
        <f t="shared" si="5"/>
        <v>0</v>
      </c>
      <c r="K21" s="75">
        <f t="shared" si="6"/>
        <v>0</v>
      </c>
      <c r="L21" s="75">
        <v>11.0</v>
      </c>
      <c r="M21" s="75">
        <f t="shared" si="7"/>
        <v>1</v>
      </c>
      <c r="N21" s="75">
        <f t="shared" si="8"/>
        <v>1</v>
      </c>
      <c r="O21" s="75">
        <f t="shared" si="9"/>
        <v>0</v>
      </c>
      <c r="P21" s="75"/>
      <c r="Q21" s="75"/>
      <c r="R21" s="76">
        <f t="shared" si="10"/>
        <v>39</v>
      </c>
      <c r="S21" s="36">
        <v>24.0</v>
      </c>
      <c r="T21" s="37">
        <f t="shared" si="11"/>
        <v>56</v>
      </c>
      <c r="U21" s="37">
        <f t="shared" si="12"/>
        <v>57</v>
      </c>
      <c r="V21" s="37">
        <f t="shared" si="13"/>
        <v>55</v>
      </c>
      <c r="W21" s="75">
        <v>14.0</v>
      </c>
      <c r="X21" s="75">
        <v>14.0</v>
      </c>
      <c r="Y21" s="75">
        <v>11.0</v>
      </c>
      <c r="Z21" s="77">
        <f t="shared" si="14"/>
        <v>67</v>
      </c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</row>
    <row r="22" ht="19.5" customHeight="1">
      <c r="A22" s="33">
        <v>16.0</v>
      </c>
      <c r="B22" s="74" t="s">
        <v>72</v>
      </c>
      <c r="C22" s="35" t="s">
        <v>73</v>
      </c>
      <c r="D22" s="75">
        <v>25.0</v>
      </c>
      <c r="E22" s="75">
        <f t="shared" si="1"/>
        <v>1</v>
      </c>
      <c r="F22" s="75">
        <f t="shared" si="2"/>
        <v>1</v>
      </c>
      <c r="G22" s="75">
        <f t="shared" si="3"/>
        <v>0</v>
      </c>
      <c r="H22" s="75">
        <v>25.0</v>
      </c>
      <c r="I22" s="75">
        <f t="shared" si="4"/>
        <v>1</v>
      </c>
      <c r="J22" s="75">
        <f t="shared" si="5"/>
        <v>1</v>
      </c>
      <c r="K22" s="75">
        <f t="shared" si="6"/>
        <v>0</v>
      </c>
      <c r="L22" s="75">
        <v>11.0</v>
      </c>
      <c r="M22" s="75">
        <f t="shared" si="7"/>
        <v>1</v>
      </c>
      <c r="N22" s="75">
        <f t="shared" si="8"/>
        <v>1</v>
      </c>
      <c r="O22" s="75">
        <f t="shared" si="9"/>
        <v>0</v>
      </c>
      <c r="P22" s="75"/>
      <c r="Q22" s="75"/>
      <c r="R22" s="76">
        <f t="shared" si="10"/>
        <v>61</v>
      </c>
      <c r="S22" s="36">
        <v>25.0</v>
      </c>
      <c r="T22" s="37">
        <f t="shared" si="11"/>
        <v>58.33333333</v>
      </c>
      <c r="U22" s="37">
        <f t="shared" si="12"/>
        <v>59.33333333</v>
      </c>
      <c r="V22" s="37">
        <f t="shared" si="13"/>
        <v>57.33333333</v>
      </c>
      <c r="W22" s="75">
        <v>25.0</v>
      </c>
      <c r="X22" s="75">
        <v>25.0</v>
      </c>
      <c r="Y22" s="75">
        <v>11.0</v>
      </c>
      <c r="Z22" s="77">
        <f t="shared" si="14"/>
        <v>69.33333333</v>
      </c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</row>
    <row r="23" ht="19.5" customHeight="1">
      <c r="A23" s="33">
        <v>17.0</v>
      </c>
      <c r="B23" s="74" t="s">
        <v>74</v>
      </c>
      <c r="C23" s="35" t="s">
        <v>75</v>
      </c>
      <c r="D23" s="75">
        <v>28.0</v>
      </c>
      <c r="E23" s="75">
        <f t="shared" si="1"/>
        <v>1</v>
      </c>
      <c r="F23" s="75">
        <f t="shared" si="2"/>
        <v>1</v>
      </c>
      <c r="G23" s="75">
        <f t="shared" si="3"/>
        <v>1</v>
      </c>
      <c r="H23" s="75">
        <v>28.0</v>
      </c>
      <c r="I23" s="75">
        <f t="shared" si="4"/>
        <v>1</v>
      </c>
      <c r="J23" s="75">
        <f t="shared" si="5"/>
        <v>1</v>
      </c>
      <c r="K23" s="75">
        <f t="shared" si="6"/>
        <v>1</v>
      </c>
      <c r="L23" s="75">
        <v>14.0</v>
      </c>
      <c r="M23" s="75">
        <f t="shared" si="7"/>
        <v>1</v>
      </c>
      <c r="N23" s="75">
        <f t="shared" si="8"/>
        <v>1</v>
      </c>
      <c r="O23" s="75">
        <f t="shared" si="9"/>
        <v>1</v>
      </c>
      <c r="P23" s="75"/>
      <c r="Q23" s="75"/>
      <c r="R23" s="76">
        <f t="shared" si="10"/>
        <v>70</v>
      </c>
      <c r="S23" s="36">
        <v>28.0</v>
      </c>
      <c r="T23" s="37">
        <f t="shared" si="11"/>
        <v>65.33333333</v>
      </c>
      <c r="U23" s="37">
        <f t="shared" si="12"/>
        <v>66.33333333</v>
      </c>
      <c r="V23" s="37">
        <f t="shared" si="13"/>
        <v>64.33333333</v>
      </c>
      <c r="W23" s="75">
        <v>28.0</v>
      </c>
      <c r="X23" s="75">
        <v>28.0</v>
      </c>
      <c r="Y23" s="75">
        <v>14.0</v>
      </c>
      <c r="Z23" s="77">
        <f t="shared" si="14"/>
        <v>79.33333333</v>
      </c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</row>
    <row r="24" ht="19.5" customHeight="1">
      <c r="A24" s="33">
        <v>18.0</v>
      </c>
      <c r="B24" s="74" t="s">
        <v>76</v>
      </c>
      <c r="C24" s="35" t="s">
        <v>77</v>
      </c>
      <c r="D24" s="75">
        <v>24.0</v>
      </c>
      <c r="E24" s="75">
        <f t="shared" si="1"/>
        <v>1</v>
      </c>
      <c r="F24" s="75">
        <f t="shared" si="2"/>
        <v>1</v>
      </c>
      <c r="G24" s="75">
        <f t="shared" si="3"/>
        <v>0</v>
      </c>
      <c r="H24" s="75">
        <v>24.0</v>
      </c>
      <c r="I24" s="75">
        <f t="shared" si="4"/>
        <v>1</v>
      </c>
      <c r="J24" s="75">
        <f t="shared" si="5"/>
        <v>1</v>
      </c>
      <c r="K24" s="75">
        <f t="shared" si="6"/>
        <v>0</v>
      </c>
      <c r="L24" s="75">
        <v>12.0</v>
      </c>
      <c r="M24" s="75">
        <f t="shared" si="7"/>
        <v>1</v>
      </c>
      <c r="N24" s="75">
        <f t="shared" si="8"/>
        <v>1</v>
      </c>
      <c r="O24" s="75">
        <f t="shared" si="9"/>
        <v>0</v>
      </c>
      <c r="P24" s="75"/>
      <c r="Q24" s="75"/>
      <c r="R24" s="76">
        <f t="shared" si="10"/>
        <v>60</v>
      </c>
      <c r="S24" s="36">
        <v>26.0</v>
      </c>
      <c r="T24" s="37">
        <f t="shared" si="11"/>
        <v>60.66666667</v>
      </c>
      <c r="U24" s="37">
        <f t="shared" si="12"/>
        <v>61.66666667</v>
      </c>
      <c r="V24" s="37">
        <f t="shared" si="13"/>
        <v>59.66666667</v>
      </c>
      <c r="W24" s="75">
        <v>24.0</v>
      </c>
      <c r="X24" s="75">
        <v>24.0</v>
      </c>
      <c r="Y24" s="75">
        <v>12.0</v>
      </c>
      <c r="Z24" s="77">
        <f t="shared" si="14"/>
        <v>72.66666667</v>
      </c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</row>
    <row r="25" ht="19.5" customHeight="1">
      <c r="A25" s="33">
        <v>19.0</v>
      </c>
      <c r="B25" s="74" t="s">
        <v>78</v>
      </c>
      <c r="C25" s="35" t="s">
        <v>79</v>
      </c>
      <c r="D25" s="75">
        <v>28.0</v>
      </c>
      <c r="E25" s="75">
        <f t="shared" si="1"/>
        <v>1</v>
      </c>
      <c r="F25" s="75">
        <f t="shared" si="2"/>
        <v>1</v>
      </c>
      <c r="G25" s="75">
        <f t="shared" si="3"/>
        <v>1</v>
      </c>
      <c r="H25" s="75">
        <v>28.0</v>
      </c>
      <c r="I25" s="75">
        <f t="shared" si="4"/>
        <v>1</v>
      </c>
      <c r="J25" s="75">
        <f t="shared" si="5"/>
        <v>1</v>
      </c>
      <c r="K25" s="75">
        <f t="shared" si="6"/>
        <v>1</v>
      </c>
      <c r="L25" s="75">
        <v>14.0</v>
      </c>
      <c r="M25" s="75">
        <f t="shared" si="7"/>
        <v>1</v>
      </c>
      <c r="N25" s="75">
        <f t="shared" si="8"/>
        <v>1</v>
      </c>
      <c r="O25" s="75">
        <f t="shared" si="9"/>
        <v>1</v>
      </c>
      <c r="P25" s="75"/>
      <c r="Q25" s="75"/>
      <c r="R25" s="76">
        <f t="shared" si="10"/>
        <v>70</v>
      </c>
      <c r="S25" s="36">
        <v>26.0</v>
      </c>
      <c r="T25" s="37">
        <f t="shared" si="11"/>
        <v>60.66666667</v>
      </c>
      <c r="U25" s="37">
        <f t="shared" si="12"/>
        <v>61.66666667</v>
      </c>
      <c r="V25" s="37">
        <f t="shared" si="13"/>
        <v>59.66666667</v>
      </c>
      <c r="W25" s="75">
        <v>28.0</v>
      </c>
      <c r="X25" s="75">
        <v>28.0</v>
      </c>
      <c r="Y25" s="75">
        <v>14.0</v>
      </c>
      <c r="Z25" s="77">
        <f t="shared" si="14"/>
        <v>74.66666667</v>
      </c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</row>
    <row r="26" ht="19.5" customHeight="1">
      <c r="A26" s="33">
        <v>20.0</v>
      </c>
      <c r="B26" s="74" t="s">
        <v>80</v>
      </c>
      <c r="C26" s="35" t="s">
        <v>81</v>
      </c>
      <c r="D26" s="75">
        <v>28.0</v>
      </c>
      <c r="E26" s="75">
        <f t="shared" si="1"/>
        <v>1</v>
      </c>
      <c r="F26" s="75">
        <f t="shared" si="2"/>
        <v>1</v>
      </c>
      <c r="G26" s="75">
        <f t="shared" si="3"/>
        <v>1</v>
      </c>
      <c r="H26" s="75">
        <v>28.0</v>
      </c>
      <c r="I26" s="75">
        <f t="shared" si="4"/>
        <v>1</v>
      </c>
      <c r="J26" s="75">
        <f t="shared" si="5"/>
        <v>1</v>
      </c>
      <c r="K26" s="75">
        <f t="shared" si="6"/>
        <v>1</v>
      </c>
      <c r="L26" s="75">
        <v>14.0</v>
      </c>
      <c r="M26" s="75">
        <f t="shared" si="7"/>
        <v>1</v>
      </c>
      <c r="N26" s="75">
        <f t="shared" si="8"/>
        <v>1</v>
      </c>
      <c r="O26" s="75">
        <f t="shared" si="9"/>
        <v>1</v>
      </c>
      <c r="P26" s="75"/>
      <c r="Q26" s="75"/>
      <c r="R26" s="76">
        <f t="shared" si="10"/>
        <v>70</v>
      </c>
      <c r="S26" s="36">
        <v>28.0</v>
      </c>
      <c r="T26" s="37">
        <f t="shared" si="11"/>
        <v>65.33333333</v>
      </c>
      <c r="U26" s="37">
        <f t="shared" si="12"/>
        <v>66.33333333</v>
      </c>
      <c r="V26" s="37">
        <f t="shared" si="13"/>
        <v>64.33333333</v>
      </c>
      <c r="W26" s="75">
        <v>28.0</v>
      </c>
      <c r="X26" s="75">
        <v>28.0</v>
      </c>
      <c r="Y26" s="75">
        <v>14.0</v>
      </c>
      <c r="Z26" s="77">
        <f t="shared" si="14"/>
        <v>79.33333333</v>
      </c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</row>
    <row r="27" ht="19.5" customHeight="1">
      <c r="A27" s="33">
        <v>21.0</v>
      </c>
      <c r="B27" s="74" t="s">
        <v>82</v>
      </c>
      <c r="C27" s="35" t="s">
        <v>83</v>
      </c>
      <c r="D27" s="75">
        <v>28.0</v>
      </c>
      <c r="E27" s="75">
        <f t="shared" si="1"/>
        <v>1</v>
      </c>
      <c r="F27" s="75">
        <f t="shared" si="2"/>
        <v>1</v>
      </c>
      <c r="G27" s="75">
        <f t="shared" si="3"/>
        <v>1</v>
      </c>
      <c r="H27" s="75">
        <v>28.0</v>
      </c>
      <c r="I27" s="75">
        <f t="shared" si="4"/>
        <v>1</v>
      </c>
      <c r="J27" s="75">
        <f t="shared" si="5"/>
        <v>1</v>
      </c>
      <c r="K27" s="75">
        <f t="shared" si="6"/>
        <v>1</v>
      </c>
      <c r="L27" s="75">
        <v>13.0</v>
      </c>
      <c r="M27" s="75">
        <f t="shared" si="7"/>
        <v>1</v>
      </c>
      <c r="N27" s="75">
        <f t="shared" si="8"/>
        <v>1</v>
      </c>
      <c r="O27" s="75">
        <f t="shared" si="9"/>
        <v>1</v>
      </c>
      <c r="P27" s="75"/>
      <c r="Q27" s="75"/>
      <c r="R27" s="76">
        <f t="shared" si="10"/>
        <v>69</v>
      </c>
      <c r="S27" s="36">
        <v>28.0</v>
      </c>
      <c r="T27" s="37">
        <f t="shared" si="11"/>
        <v>65.33333333</v>
      </c>
      <c r="U27" s="37">
        <f t="shared" si="12"/>
        <v>66.33333333</v>
      </c>
      <c r="V27" s="37">
        <f t="shared" si="13"/>
        <v>64.33333333</v>
      </c>
      <c r="W27" s="75">
        <v>28.0</v>
      </c>
      <c r="X27" s="75">
        <v>28.0</v>
      </c>
      <c r="Y27" s="75">
        <v>13.0</v>
      </c>
      <c r="Z27" s="77">
        <f t="shared" si="14"/>
        <v>78.33333333</v>
      </c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</row>
    <row r="28" ht="19.5" customHeight="1">
      <c r="A28" s="33">
        <v>22.0</v>
      </c>
      <c r="B28" s="74" t="s">
        <v>84</v>
      </c>
      <c r="C28" s="35" t="s">
        <v>85</v>
      </c>
      <c r="D28" s="75">
        <v>28.0</v>
      </c>
      <c r="E28" s="75">
        <f t="shared" si="1"/>
        <v>1</v>
      </c>
      <c r="F28" s="75">
        <f t="shared" si="2"/>
        <v>1</v>
      </c>
      <c r="G28" s="75">
        <f t="shared" si="3"/>
        <v>1</v>
      </c>
      <c r="H28" s="75">
        <v>28.0</v>
      </c>
      <c r="I28" s="75">
        <f t="shared" si="4"/>
        <v>1</v>
      </c>
      <c r="J28" s="75">
        <f t="shared" si="5"/>
        <v>1</v>
      </c>
      <c r="K28" s="75">
        <f t="shared" si="6"/>
        <v>1</v>
      </c>
      <c r="L28" s="75">
        <v>14.0</v>
      </c>
      <c r="M28" s="75">
        <f t="shared" si="7"/>
        <v>1</v>
      </c>
      <c r="N28" s="75">
        <f t="shared" si="8"/>
        <v>1</v>
      </c>
      <c r="O28" s="75">
        <f t="shared" si="9"/>
        <v>1</v>
      </c>
      <c r="P28" s="75"/>
      <c r="Q28" s="75"/>
      <c r="R28" s="76">
        <f t="shared" si="10"/>
        <v>70</v>
      </c>
      <c r="S28" s="36">
        <v>26.0</v>
      </c>
      <c r="T28" s="37">
        <f t="shared" si="11"/>
        <v>60.66666667</v>
      </c>
      <c r="U28" s="37">
        <f t="shared" si="12"/>
        <v>61.66666667</v>
      </c>
      <c r="V28" s="37">
        <f t="shared" si="13"/>
        <v>59.66666667</v>
      </c>
      <c r="W28" s="75">
        <v>28.0</v>
      </c>
      <c r="X28" s="75">
        <v>28.0</v>
      </c>
      <c r="Y28" s="75">
        <v>14.0</v>
      </c>
      <c r="Z28" s="77">
        <f t="shared" si="14"/>
        <v>74.66666667</v>
      </c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</row>
    <row r="29" ht="19.5" customHeight="1">
      <c r="A29" s="33">
        <v>23.0</v>
      </c>
      <c r="B29" s="74" t="s">
        <v>86</v>
      </c>
      <c r="C29" s="35" t="s">
        <v>87</v>
      </c>
      <c r="D29" s="75">
        <v>24.0</v>
      </c>
      <c r="E29" s="75">
        <f t="shared" si="1"/>
        <v>1</v>
      </c>
      <c r="F29" s="75">
        <f t="shared" si="2"/>
        <v>1</v>
      </c>
      <c r="G29" s="75">
        <f t="shared" si="3"/>
        <v>0</v>
      </c>
      <c r="H29" s="75">
        <v>20.0</v>
      </c>
      <c r="I29" s="75">
        <f t="shared" si="4"/>
        <v>1</v>
      </c>
      <c r="J29" s="75">
        <f t="shared" si="5"/>
        <v>0</v>
      </c>
      <c r="K29" s="75">
        <f t="shared" si="6"/>
        <v>0</v>
      </c>
      <c r="L29" s="75">
        <v>11.0</v>
      </c>
      <c r="M29" s="75">
        <f t="shared" si="7"/>
        <v>1</v>
      </c>
      <c r="N29" s="75">
        <f t="shared" si="8"/>
        <v>1</v>
      </c>
      <c r="O29" s="75">
        <f t="shared" si="9"/>
        <v>0</v>
      </c>
      <c r="P29" s="75"/>
      <c r="Q29" s="75"/>
      <c r="R29" s="76">
        <f t="shared" si="10"/>
        <v>55</v>
      </c>
      <c r="S29" s="36">
        <v>27.0</v>
      </c>
      <c r="T29" s="37">
        <f t="shared" si="11"/>
        <v>63</v>
      </c>
      <c r="U29" s="37">
        <f t="shared" si="12"/>
        <v>64</v>
      </c>
      <c r="V29" s="37">
        <f t="shared" si="13"/>
        <v>62</v>
      </c>
      <c r="W29" s="75">
        <v>24.0</v>
      </c>
      <c r="X29" s="75">
        <v>20.0</v>
      </c>
      <c r="Y29" s="75">
        <v>11.0</v>
      </c>
      <c r="Z29" s="77">
        <f t="shared" si="14"/>
        <v>74</v>
      </c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</row>
    <row r="30" ht="19.5" customHeight="1">
      <c r="A30" s="33">
        <v>24.0</v>
      </c>
      <c r="B30" s="74" t="s">
        <v>88</v>
      </c>
      <c r="C30" s="35" t="s">
        <v>89</v>
      </c>
      <c r="D30" s="75">
        <v>23.0</v>
      </c>
      <c r="E30" s="75">
        <f t="shared" si="1"/>
        <v>1</v>
      </c>
      <c r="F30" s="75">
        <f t="shared" si="2"/>
        <v>1</v>
      </c>
      <c r="G30" s="75">
        <f t="shared" si="3"/>
        <v>0</v>
      </c>
      <c r="H30" s="75">
        <v>28.0</v>
      </c>
      <c r="I30" s="75">
        <f t="shared" si="4"/>
        <v>1</v>
      </c>
      <c r="J30" s="75">
        <f t="shared" si="5"/>
        <v>1</v>
      </c>
      <c r="K30" s="75">
        <f t="shared" si="6"/>
        <v>1</v>
      </c>
      <c r="L30" s="75">
        <v>14.0</v>
      </c>
      <c r="M30" s="75">
        <f t="shared" si="7"/>
        <v>1</v>
      </c>
      <c r="N30" s="75">
        <f t="shared" si="8"/>
        <v>1</v>
      </c>
      <c r="O30" s="75">
        <f t="shared" si="9"/>
        <v>1</v>
      </c>
      <c r="P30" s="75"/>
      <c r="Q30" s="75"/>
      <c r="R30" s="76">
        <f t="shared" si="10"/>
        <v>65</v>
      </c>
      <c r="S30" s="36">
        <v>26.0</v>
      </c>
      <c r="T30" s="37">
        <f t="shared" si="11"/>
        <v>60.66666667</v>
      </c>
      <c r="U30" s="37">
        <f t="shared" si="12"/>
        <v>61.66666667</v>
      </c>
      <c r="V30" s="37">
        <f t="shared" si="13"/>
        <v>59.66666667</v>
      </c>
      <c r="W30" s="75">
        <v>23.0</v>
      </c>
      <c r="X30" s="75">
        <v>28.0</v>
      </c>
      <c r="Y30" s="75">
        <v>14.0</v>
      </c>
      <c r="Z30" s="77">
        <f t="shared" si="14"/>
        <v>74.66666667</v>
      </c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</row>
    <row r="31" ht="19.5" customHeight="1">
      <c r="A31" s="33">
        <v>25.0</v>
      </c>
      <c r="B31" s="74" t="s">
        <v>90</v>
      </c>
      <c r="C31" s="35" t="s">
        <v>91</v>
      </c>
      <c r="D31" s="75">
        <v>28.0</v>
      </c>
      <c r="E31" s="75">
        <f t="shared" si="1"/>
        <v>1</v>
      </c>
      <c r="F31" s="75">
        <f t="shared" si="2"/>
        <v>1</v>
      </c>
      <c r="G31" s="75">
        <f t="shared" si="3"/>
        <v>1</v>
      </c>
      <c r="H31" s="75">
        <v>28.0</v>
      </c>
      <c r="I31" s="75">
        <f t="shared" si="4"/>
        <v>1</v>
      </c>
      <c r="J31" s="75">
        <f t="shared" si="5"/>
        <v>1</v>
      </c>
      <c r="K31" s="75">
        <f t="shared" si="6"/>
        <v>1</v>
      </c>
      <c r="L31" s="75">
        <v>14.0</v>
      </c>
      <c r="M31" s="75">
        <f t="shared" si="7"/>
        <v>1</v>
      </c>
      <c r="N31" s="75">
        <f t="shared" si="8"/>
        <v>1</v>
      </c>
      <c r="O31" s="75">
        <f t="shared" si="9"/>
        <v>1</v>
      </c>
      <c r="P31" s="75"/>
      <c r="Q31" s="75"/>
      <c r="R31" s="76">
        <f t="shared" si="10"/>
        <v>70</v>
      </c>
      <c r="S31" s="36">
        <v>22.0</v>
      </c>
      <c r="T31" s="37">
        <f t="shared" si="11"/>
        <v>51.33333333</v>
      </c>
      <c r="U31" s="37">
        <f t="shared" si="12"/>
        <v>52.33333333</v>
      </c>
      <c r="V31" s="37">
        <f t="shared" si="13"/>
        <v>50.33333333</v>
      </c>
      <c r="W31" s="75">
        <v>28.0</v>
      </c>
      <c r="X31" s="75">
        <v>28.0</v>
      </c>
      <c r="Y31" s="75">
        <v>14.0</v>
      </c>
      <c r="Z31" s="77">
        <f t="shared" si="14"/>
        <v>65.33333333</v>
      </c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</row>
    <row r="32" ht="19.5" customHeight="1">
      <c r="A32" s="33">
        <v>26.0</v>
      </c>
      <c r="B32" s="74" t="s">
        <v>92</v>
      </c>
      <c r="C32" s="35" t="s">
        <v>93</v>
      </c>
      <c r="D32" s="75">
        <v>24.0</v>
      </c>
      <c r="E32" s="75">
        <f t="shared" si="1"/>
        <v>1</v>
      </c>
      <c r="F32" s="75">
        <f t="shared" si="2"/>
        <v>1</v>
      </c>
      <c r="G32" s="75">
        <f t="shared" si="3"/>
        <v>0</v>
      </c>
      <c r="H32" s="75">
        <v>20.0</v>
      </c>
      <c r="I32" s="75">
        <f t="shared" si="4"/>
        <v>1</v>
      </c>
      <c r="J32" s="75">
        <f t="shared" si="5"/>
        <v>0</v>
      </c>
      <c r="K32" s="75">
        <f t="shared" si="6"/>
        <v>0</v>
      </c>
      <c r="L32" s="75">
        <v>12.0</v>
      </c>
      <c r="M32" s="75">
        <f t="shared" si="7"/>
        <v>1</v>
      </c>
      <c r="N32" s="75">
        <f t="shared" si="8"/>
        <v>1</v>
      </c>
      <c r="O32" s="75">
        <f t="shared" si="9"/>
        <v>0</v>
      </c>
      <c r="P32" s="75"/>
      <c r="Q32" s="75"/>
      <c r="R32" s="76">
        <f t="shared" si="10"/>
        <v>56</v>
      </c>
      <c r="S32" s="36">
        <v>25.0</v>
      </c>
      <c r="T32" s="37">
        <f t="shared" si="11"/>
        <v>58.33333333</v>
      </c>
      <c r="U32" s="37">
        <f t="shared" si="12"/>
        <v>59.33333333</v>
      </c>
      <c r="V32" s="37">
        <f t="shared" si="13"/>
        <v>57.33333333</v>
      </c>
      <c r="W32" s="75">
        <v>24.0</v>
      </c>
      <c r="X32" s="75">
        <v>20.0</v>
      </c>
      <c r="Y32" s="75">
        <v>12.0</v>
      </c>
      <c r="Z32" s="77">
        <f t="shared" si="14"/>
        <v>70.33333333</v>
      </c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</row>
    <row r="33" ht="19.5" customHeight="1">
      <c r="A33" s="33">
        <v>27.0</v>
      </c>
      <c r="B33" s="74" t="s">
        <v>94</v>
      </c>
      <c r="C33" s="35" t="s">
        <v>95</v>
      </c>
      <c r="D33" s="75">
        <v>28.0</v>
      </c>
      <c r="E33" s="75">
        <f t="shared" si="1"/>
        <v>1</v>
      </c>
      <c r="F33" s="75">
        <f t="shared" si="2"/>
        <v>1</v>
      </c>
      <c r="G33" s="75">
        <f t="shared" si="3"/>
        <v>1</v>
      </c>
      <c r="H33" s="75">
        <v>28.0</v>
      </c>
      <c r="I33" s="75">
        <f t="shared" si="4"/>
        <v>1</v>
      </c>
      <c r="J33" s="75">
        <f t="shared" si="5"/>
        <v>1</v>
      </c>
      <c r="K33" s="75">
        <f t="shared" si="6"/>
        <v>1</v>
      </c>
      <c r="L33" s="75">
        <v>14.0</v>
      </c>
      <c r="M33" s="75">
        <f t="shared" si="7"/>
        <v>1</v>
      </c>
      <c r="N33" s="75">
        <f t="shared" si="8"/>
        <v>1</v>
      </c>
      <c r="O33" s="75">
        <f t="shared" si="9"/>
        <v>1</v>
      </c>
      <c r="P33" s="75"/>
      <c r="Q33" s="75"/>
      <c r="R33" s="76">
        <f t="shared" si="10"/>
        <v>70</v>
      </c>
      <c r="S33" s="36">
        <v>30.0</v>
      </c>
      <c r="T33" s="37">
        <f t="shared" si="11"/>
        <v>70</v>
      </c>
      <c r="U33" s="37">
        <f t="shared" si="12"/>
        <v>71</v>
      </c>
      <c r="V33" s="37">
        <f t="shared" si="13"/>
        <v>69</v>
      </c>
      <c r="W33" s="75">
        <v>28.0</v>
      </c>
      <c r="X33" s="75">
        <v>28.0</v>
      </c>
      <c r="Y33" s="75">
        <v>14.0</v>
      </c>
      <c r="Z33" s="77">
        <f t="shared" si="14"/>
        <v>84</v>
      </c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</row>
    <row r="34" ht="19.5" customHeight="1">
      <c r="A34" s="33">
        <v>28.0</v>
      </c>
      <c r="B34" s="74" t="s">
        <v>96</v>
      </c>
      <c r="C34" s="35" t="s">
        <v>97</v>
      </c>
      <c r="D34" s="75">
        <v>22.0</v>
      </c>
      <c r="E34" s="75">
        <f t="shared" si="1"/>
        <v>1</v>
      </c>
      <c r="F34" s="75">
        <f t="shared" si="2"/>
        <v>0</v>
      </c>
      <c r="G34" s="75">
        <f t="shared" si="3"/>
        <v>0</v>
      </c>
      <c r="H34" s="75">
        <v>28.0</v>
      </c>
      <c r="I34" s="75">
        <f t="shared" si="4"/>
        <v>1</v>
      </c>
      <c r="J34" s="75">
        <f t="shared" si="5"/>
        <v>1</v>
      </c>
      <c r="K34" s="75">
        <f t="shared" si="6"/>
        <v>1</v>
      </c>
      <c r="L34" s="75">
        <v>14.0</v>
      </c>
      <c r="M34" s="75">
        <f t="shared" si="7"/>
        <v>1</v>
      </c>
      <c r="N34" s="75">
        <f t="shared" si="8"/>
        <v>1</v>
      </c>
      <c r="O34" s="75">
        <f t="shared" si="9"/>
        <v>1</v>
      </c>
      <c r="P34" s="75"/>
      <c r="Q34" s="75"/>
      <c r="R34" s="76">
        <f t="shared" si="10"/>
        <v>64</v>
      </c>
      <c r="S34" s="36">
        <v>26.0</v>
      </c>
      <c r="T34" s="37">
        <f t="shared" si="11"/>
        <v>60.66666667</v>
      </c>
      <c r="U34" s="37">
        <f t="shared" si="12"/>
        <v>61.66666667</v>
      </c>
      <c r="V34" s="37">
        <f t="shared" si="13"/>
        <v>59.66666667</v>
      </c>
      <c r="W34" s="75">
        <v>22.0</v>
      </c>
      <c r="X34" s="75">
        <v>28.0</v>
      </c>
      <c r="Y34" s="75">
        <v>14.0</v>
      </c>
      <c r="Z34" s="77">
        <f t="shared" si="14"/>
        <v>74.66666667</v>
      </c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</row>
    <row r="35" ht="19.5" customHeight="1">
      <c r="A35" s="33">
        <v>29.0</v>
      </c>
      <c r="B35" s="74" t="s">
        <v>98</v>
      </c>
      <c r="C35" s="35" t="s">
        <v>99</v>
      </c>
      <c r="D35" s="75">
        <v>24.0</v>
      </c>
      <c r="E35" s="75">
        <f t="shared" si="1"/>
        <v>1</v>
      </c>
      <c r="F35" s="75">
        <f t="shared" si="2"/>
        <v>1</v>
      </c>
      <c r="G35" s="75">
        <f t="shared" si="3"/>
        <v>0</v>
      </c>
      <c r="H35" s="75">
        <v>22.0</v>
      </c>
      <c r="I35" s="75">
        <f t="shared" si="4"/>
        <v>1</v>
      </c>
      <c r="J35" s="75">
        <f t="shared" si="5"/>
        <v>0</v>
      </c>
      <c r="K35" s="75">
        <f t="shared" si="6"/>
        <v>0</v>
      </c>
      <c r="L35" s="75">
        <v>12.0</v>
      </c>
      <c r="M35" s="75">
        <f t="shared" si="7"/>
        <v>1</v>
      </c>
      <c r="N35" s="75">
        <f t="shared" si="8"/>
        <v>1</v>
      </c>
      <c r="O35" s="75">
        <f t="shared" si="9"/>
        <v>0</v>
      </c>
      <c r="P35" s="75"/>
      <c r="Q35" s="75"/>
      <c r="R35" s="76">
        <f t="shared" si="10"/>
        <v>58</v>
      </c>
      <c r="S35" s="36">
        <v>25.0</v>
      </c>
      <c r="T35" s="37">
        <f t="shared" si="11"/>
        <v>58.33333333</v>
      </c>
      <c r="U35" s="37">
        <f t="shared" si="12"/>
        <v>59.33333333</v>
      </c>
      <c r="V35" s="37">
        <f t="shared" si="13"/>
        <v>57.33333333</v>
      </c>
      <c r="W35" s="75">
        <v>24.0</v>
      </c>
      <c r="X35" s="75">
        <v>22.0</v>
      </c>
      <c r="Y35" s="75">
        <v>12.0</v>
      </c>
      <c r="Z35" s="77">
        <f t="shared" si="14"/>
        <v>70.33333333</v>
      </c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</row>
    <row r="36" ht="19.5" customHeight="1">
      <c r="A36" s="33">
        <v>30.0</v>
      </c>
      <c r="B36" s="74" t="s">
        <v>100</v>
      </c>
      <c r="C36" s="35" t="s">
        <v>101</v>
      </c>
      <c r="D36" s="75">
        <v>28.0</v>
      </c>
      <c r="E36" s="75">
        <f t="shared" si="1"/>
        <v>1</v>
      </c>
      <c r="F36" s="75">
        <f t="shared" si="2"/>
        <v>1</v>
      </c>
      <c r="G36" s="75">
        <f t="shared" si="3"/>
        <v>1</v>
      </c>
      <c r="H36" s="75">
        <v>28.0</v>
      </c>
      <c r="I36" s="75">
        <f t="shared" si="4"/>
        <v>1</v>
      </c>
      <c r="J36" s="75">
        <f t="shared" si="5"/>
        <v>1</v>
      </c>
      <c r="K36" s="75">
        <f t="shared" si="6"/>
        <v>1</v>
      </c>
      <c r="L36" s="75">
        <v>14.0</v>
      </c>
      <c r="M36" s="75">
        <f t="shared" si="7"/>
        <v>1</v>
      </c>
      <c r="N36" s="75">
        <f t="shared" si="8"/>
        <v>1</v>
      </c>
      <c r="O36" s="75">
        <f t="shared" si="9"/>
        <v>1</v>
      </c>
      <c r="P36" s="75"/>
      <c r="Q36" s="75"/>
      <c r="R36" s="76">
        <f t="shared" si="10"/>
        <v>70</v>
      </c>
      <c r="S36" s="36">
        <v>27.0</v>
      </c>
      <c r="T36" s="37">
        <f t="shared" si="11"/>
        <v>63</v>
      </c>
      <c r="U36" s="37">
        <f t="shared" si="12"/>
        <v>64</v>
      </c>
      <c r="V36" s="37">
        <f t="shared" si="13"/>
        <v>62</v>
      </c>
      <c r="W36" s="75">
        <v>28.0</v>
      </c>
      <c r="X36" s="75">
        <v>28.0</v>
      </c>
      <c r="Y36" s="75">
        <v>14.0</v>
      </c>
      <c r="Z36" s="77">
        <f t="shared" si="14"/>
        <v>77</v>
      </c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</row>
    <row r="37" ht="19.5" customHeight="1">
      <c r="A37" s="33">
        <v>31.0</v>
      </c>
      <c r="B37" s="74" t="s">
        <v>102</v>
      </c>
      <c r="C37" s="35" t="s">
        <v>103</v>
      </c>
      <c r="D37" s="75">
        <v>24.0</v>
      </c>
      <c r="E37" s="75">
        <f t="shared" si="1"/>
        <v>1</v>
      </c>
      <c r="F37" s="75">
        <f t="shared" si="2"/>
        <v>1</v>
      </c>
      <c r="G37" s="75">
        <f t="shared" si="3"/>
        <v>0</v>
      </c>
      <c r="H37" s="75">
        <v>20.0</v>
      </c>
      <c r="I37" s="75">
        <f t="shared" si="4"/>
        <v>1</v>
      </c>
      <c r="J37" s="75">
        <f t="shared" si="5"/>
        <v>0</v>
      </c>
      <c r="K37" s="75">
        <f t="shared" si="6"/>
        <v>0</v>
      </c>
      <c r="L37" s="75">
        <v>11.0</v>
      </c>
      <c r="M37" s="75">
        <f t="shared" si="7"/>
        <v>1</v>
      </c>
      <c r="N37" s="75">
        <f t="shared" si="8"/>
        <v>1</v>
      </c>
      <c r="O37" s="75">
        <f t="shared" si="9"/>
        <v>0</v>
      </c>
      <c r="P37" s="75"/>
      <c r="Q37" s="75"/>
      <c r="R37" s="76">
        <f t="shared" si="10"/>
        <v>55</v>
      </c>
      <c r="S37" s="36">
        <v>30.0</v>
      </c>
      <c r="T37" s="37">
        <f t="shared" si="11"/>
        <v>70</v>
      </c>
      <c r="U37" s="37">
        <f t="shared" si="12"/>
        <v>71</v>
      </c>
      <c r="V37" s="37">
        <f t="shared" si="13"/>
        <v>69</v>
      </c>
      <c r="W37" s="75">
        <v>24.0</v>
      </c>
      <c r="X37" s="75">
        <v>20.0</v>
      </c>
      <c r="Y37" s="75">
        <v>11.0</v>
      </c>
      <c r="Z37" s="77">
        <f t="shared" si="14"/>
        <v>81</v>
      </c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</row>
    <row r="38" ht="19.5" customHeight="1">
      <c r="A38" s="33">
        <v>32.0</v>
      </c>
      <c r="B38" s="74" t="s">
        <v>104</v>
      </c>
      <c r="C38" s="35" t="s">
        <v>105</v>
      </c>
      <c r="D38" s="75">
        <v>28.0</v>
      </c>
      <c r="E38" s="75">
        <f t="shared" si="1"/>
        <v>1</v>
      </c>
      <c r="F38" s="75">
        <f t="shared" si="2"/>
        <v>1</v>
      </c>
      <c r="G38" s="75">
        <f t="shared" si="3"/>
        <v>1</v>
      </c>
      <c r="H38" s="75">
        <v>28.0</v>
      </c>
      <c r="I38" s="75">
        <f t="shared" si="4"/>
        <v>1</v>
      </c>
      <c r="J38" s="75">
        <f t="shared" si="5"/>
        <v>1</v>
      </c>
      <c r="K38" s="75">
        <f t="shared" si="6"/>
        <v>1</v>
      </c>
      <c r="L38" s="75">
        <v>14.0</v>
      </c>
      <c r="M38" s="75">
        <f t="shared" si="7"/>
        <v>1</v>
      </c>
      <c r="N38" s="75">
        <f t="shared" si="8"/>
        <v>1</v>
      </c>
      <c r="O38" s="75">
        <f t="shared" si="9"/>
        <v>1</v>
      </c>
      <c r="P38" s="75"/>
      <c r="Q38" s="75"/>
      <c r="R38" s="76">
        <f t="shared" si="10"/>
        <v>70</v>
      </c>
      <c r="S38" s="36">
        <v>28.0</v>
      </c>
      <c r="T38" s="37">
        <f t="shared" si="11"/>
        <v>65.33333333</v>
      </c>
      <c r="U38" s="37">
        <f t="shared" si="12"/>
        <v>66.33333333</v>
      </c>
      <c r="V38" s="37">
        <f t="shared" si="13"/>
        <v>64.33333333</v>
      </c>
      <c r="W38" s="75">
        <v>28.0</v>
      </c>
      <c r="X38" s="75">
        <v>28.0</v>
      </c>
      <c r="Y38" s="75">
        <v>14.0</v>
      </c>
      <c r="Z38" s="77">
        <f t="shared" si="14"/>
        <v>79.33333333</v>
      </c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</row>
    <row r="39" ht="19.5" customHeight="1">
      <c r="A39" s="33">
        <v>33.0</v>
      </c>
      <c r="B39" s="74" t="s">
        <v>106</v>
      </c>
      <c r="C39" s="35" t="s">
        <v>107</v>
      </c>
      <c r="D39" s="75">
        <v>28.0</v>
      </c>
      <c r="E39" s="75">
        <f t="shared" si="1"/>
        <v>1</v>
      </c>
      <c r="F39" s="75">
        <f t="shared" si="2"/>
        <v>1</v>
      </c>
      <c r="G39" s="75">
        <f t="shared" si="3"/>
        <v>1</v>
      </c>
      <c r="H39" s="75">
        <v>28.0</v>
      </c>
      <c r="I39" s="75">
        <f t="shared" si="4"/>
        <v>1</v>
      </c>
      <c r="J39" s="75">
        <f t="shared" si="5"/>
        <v>1</v>
      </c>
      <c r="K39" s="75">
        <f t="shared" si="6"/>
        <v>1</v>
      </c>
      <c r="L39" s="75">
        <v>14.0</v>
      </c>
      <c r="M39" s="75">
        <f t="shared" si="7"/>
        <v>1</v>
      </c>
      <c r="N39" s="75">
        <f t="shared" si="8"/>
        <v>1</v>
      </c>
      <c r="O39" s="75">
        <f t="shared" si="9"/>
        <v>1</v>
      </c>
      <c r="P39" s="75"/>
      <c r="Q39" s="75"/>
      <c r="R39" s="76">
        <f t="shared" si="10"/>
        <v>70</v>
      </c>
      <c r="S39" s="36">
        <v>28.0</v>
      </c>
      <c r="T39" s="37">
        <f t="shared" si="11"/>
        <v>65.33333333</v>
      </c>
      <c r="U39" s="37">
        <f t="shared" si="12"/>
        <v>66.33333333</v>
      </c>
      <c r="V39" s="37">
        <f t="shared" si="13"/>
        <v>64.33333333</v>
      </c>
      <c r="W39" s="75">
        <v>28.0</v>
      </c>
      <c r="X39" s="75">
        <v>28.0</v>
      </c>
      <c r="Y39" s="75">
        <v>14.0</v>
      </c>
      <c r="Z39" s="77">
        <f t="shared" si="14"/>
        <v>79.33333333</v>
      </c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</row>
    <row r="40" ht="19.5" customHeight="1">
      <c r="A40" s="33">
        <v>34.0</v>
      </c>
      <c r="B40" s="74" t="s">
        <v>108</v>
      </c>
      <c r="C40" s="35" t="s">
        <v>109</v>
      </c>
      <c r="D40" s="75">
        <v>28.0</v>
      </c>
      <c r="E40" s="75">
        <f t="shared" si="1"/>
        <v>1</v>
      </c>
      <c r="F40" s="75">
        <f t="shared" si="2"/>
        <v>1</v>
      </c>
      <c r="G40" s="75">
        <f t="shared" si="3"/>
        <v>1</v>
      </c>
      <c r="H40" s="75">
        <v>28.0</v>
      </c>
      <c r="I40" s="75">
        <f t="shared" si="4"/>
        <v>1</v>
      </c>
      <c r="J40" s="75">
        <f t="shared" si="5"/>
        <v>1</v>
      </c>
      <c r="K40" s="75">
        <f t="shared" si="6"/>
        <v>1</v>
      </c>
      <c r="L40" s="75">
        <v>14.0</v>
      </c>
      <c r="M40" s="75">
        <f t="shared" si="7"/>
        <v>1</v>
      </c>
      <c r="N40" s="75">
        <f t="shared" si="8"/>
        <v>1</v>
      </c>
      <c r="O40" s="75">
        <f t="shared" si="9"/>
        <v>1</v>
      </c>
      <c r="P40" s="75"/>
      <c r="Q40" s="75"/>
      <c r="R40" s="76">
        <f t="shared" si="10"/>
        <v>70</v>
      </c>
      <c r="S40" s="36">
        <v>30.0</v>
      </c>
      <c r="T40" s="37">
        <f t="shared" si="11"/>
        <v>70</v>
      </c>
      <c r="U40" s="37">
        <f t="shared" si="12"/>
        <v>71</v>
      </c>
      <c r="V40" s="37">
        <f t="shared" si="13"/>
        <v>69</v>
      </c>
      <c r="W40" s="75">
        <v>28.0</v>
      </c>
      <c r="X40" s="75">
        <v>28.0</v>
      </c>
      <c r="Y40" s="75">
        <v>14.0</v>
      </c>
      <c r="Z40" s="77">
        <f t="shared" si="14"/>
        <v>84</v>
      </c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</row>
    <row r="41" ht="19.5" customHeight="1">
      <c r="A41" s="33">
        <v>35.0</v>
      </c>
      <c r="B41" s="74" t="s">
        <v>110</v>
      </c>
      <c r="C41" s="35" t="s">
        <v>111</v>
      </c>
      <c r="D41" s="75">
        <v>28.0</v>
      </c>
      <c r="E41" s="75">
        <f t="shared" si="1"/>
        <v>1</v>
      </c>
      <c r="F41" s="75">
        <f t="shared" si="2"/>
        <v>1</v>
      </c>
      <c r="G41" s="75">
        <f t="shared" si="3"/>
        <v>1</v>
      </c>
      <c r="H41" s="75">
        <v>28.0</v>
      </c>
      <c r="I41" s="75">
        <f t="shared" si="4"/>
        <v>1</v>
      </c>
      <c r="J41" s="75">
        <f t="shared" si="5"/>
        <v>1</v>
      </c>
      <c r="K41" s="75">
        <f t="shared" si="6"/>
        <v>1</v>
      </c>
      <c r="L41" s="75">
        <v>14.0</v>
      </c>
      <c r="M41" s="75">
        <f t="shared" si="7"/>
        <v>1</v>
      </c>
      <c r="N41" s="75">
        <f t="shared" si="8"/>
        <v>1</v>
      </c>
      <c r="O41" s="75">
        <f t="shared" si="9"/>
        <v>1</v>
      </c>
      <c r="P41" s="75"/>
      <c r="Q41" s="75"/>
      <c r="R41" s="76">
        <f t="shared" si="10"/>
        <v>70</v>
      </c>
      <c r="S41" s="36">
        <v>25.0</v>
      </c>
      <c r="T41" s="37">
        <f t="shared" si="11"/>
        <v>58.33333333</v>
      </c>
      <c r="U41" s="37">
        <f t="shared" si="12"/>
        <v>59.33333333</v>
      </c>
      <c r="V41" s="37">
        <f t="shared" si="13"/>
        <v>57.33333333</v>
      </c>
      <c r="W41" s="75">
        <v>28.0</v>
      </c>
      <c r="X41" s="75">
        <v>28.0</v>
      </c>
      <c r="Y41" s="75">
        <v>14.0</v>
      </c>
      <c r="Z41" s="77">
        <f t="shared" si="14"/>
        <v>72.33333333</v>
      </c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</row>
    <row r="42" ht="19.5" customHeight="1">
      <c r="A42" s="33">
        <v>36.0</v>
      </c>
      <c r="B42" s="74" t="s">
        <v>112</v>
      </c>
      <c r="C42" s="35" t="s">
        <v>113</v>
      </c>
      <c r="D42" s="75">
        <v>8.0</v>
      </c>
      <c r="E42" s="75">
        <f t="shared" si="1"/>
        <v>0</v>
      </c>
      <c r="F42" s="75">
        <f t="shared" si="2"/>
        <v>0</v>
      </c>
      <c r="G42" s="75">
        <f t="shared" si="3"/>
        <v>0</v>
      </c>
      <c r="H42" s="75">
        <v>10.0</v>
      </c>
      <c r="I42" s="75">
        <f t="shared" si="4"/>
        <v>0</v>
      </c>
      <c r="J42" s="75">
        <f t="shared" si="5"/>
        <v>0</v>
      </c>
      <c r="K42" s="75">
        <f t="shared" si="6"/>
        <v>0</v>
      </c>
      <c r="L42" s="75">
        <v>10.0</v>
      </c>
      <c r="M42" s="75">
        <f t="shared" si="7"/>
        <v>1</v>
      </c>
      <c r="N42" s="75">
        <f t="shared" si="8"/>
        <v>1</v>
      </c>
      <c r="O42" s="75">
        <f t="shared" si="9"/>
        <v>0</v>
      </c>
      <c r="P42" s="75"/>
      <c r="Q42" s="75"/>
      <c r="R42" s="76">
        <f t="shared" si="10"/>
        <v>28</v>
      </c>
      <c r="S42" s="36">
        <v>25.0</v>
      </c>
      <c r="T42" s="37">
        <f t="shared" si="11"/>
        <v>58.33333333</v>
      </c>
      <c r="U42" s="37">
        <f t="shared" si="12"/>
        <v>59.33333333</v>
      </c>
      <c r="V42" s="37">
        <f t="shared" si="13"/>
        <v>57.33333333</v>
      </c>
      <c r="W42" s="75">
        <v>8.0</v>
      </c>
      <c r="X42" s="75">
        <v>10.0</v>
      </c>
      <c r="Y42" s="75">
        <v>10.0</v>
      </c>
      <c r="Z42" s="77">
        <f t="shared" si="14"/>
        <v>68.33333333</v>
      </c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</row>
    <row r="43" ht="19.5" customHeight="1">
      <c r="A43" s="33">
        <v>37.0</v>
      </c>
      <c r="B43" s="74" t="s">
        <v>114</v>
      </c>
      <c r="C43" s="35" t="s">
        <v>115</v>
      </c>
      <c r="D43" s="75">
        <v>28.0</v>
      </c>
      <c r="E43" s="75">
        <f t="shared" si="1"/>
        <v>1</v>
      </c>
      <c r="F43" s="75">
        <f t="shared" si="2"/>
        <v>1</v>
      </c>
      <c r="G43" s="75">
        <f t="shared" si="3"/>
        <v>1</v>
      </c>
      <c r="H43" s="75">
        <v>28.0</v>
      </c>
      <c r="I43" s="75">
        <f t="shared" si="4"/>
        <v>1</v>
      </c>
      <c r="J43" s="75">
        <f t="shared" si="5"/>
        <v>1</v>
      </c>
      <c r="K43" s="75">
        <f t="shared" si="6"/>
        <v>1</v>
      </c>
      <c r="L43" s="75">
        <v>14.0</v>
      </c>
      <c r="M43" s="75">
        <f t="shared" si="7"/>
        <v>1</v>
      </c>
      <c r="N43" s="75">
        <f t="shared" si="8"/>
        <v>1</v>
      </c>
      <c r="O43" s="75">
        <f t="shared" si="9"/>
        <v>1</v>
      </c>
      <c r="P43" s="75"/>
      <c r="Q43" s="75"/>
      <c r="R43" s="76">
        <f t="shared" si="10"/>
        <v>70</v>
      </c>
      <c r="S43" s="36">
        <v>26.0</v>
      </c>
      <c r="T43" s="37">
        <f t="shared" si="11"/>
        <v>60.66666667</v>
      </c>
      <c r="U43" s="37">
        <f t="shared" si="12"/>
        <v>61.66666667</v>
      </c>
      <c r="V43" s="37">
        <f t="shared" si="13"/>
        <v>59.66666667</v>
      </c>
      <c r="W43" s="75">
        <v>28.0</v>
      </c>
      <c r="X43" s="75">
        <v>28.0</v>
      </c>
      <c r="Y43" s="75">
        <v>14.0</v>
      </c>
      <c r="Z43" s="77">
        <f t="shared" si="14"/>
        <v>74.66666667</v>
      </c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</row>
    <row r="44" ht="19.5" customHeight="1">
      <c r="A44" s="33">
        <v>38.0</v>
      </c>
      <c r="B44" s="74" t="s">
        <v>116</v>
      </c>
      <c r="C44" s="35" t="s">
        <v>117</v>
      </c>
      <c r="D44" s="75">
        <v>24.0</v>
      </c>
      <c r="E44" s="75">
        <f t="shared" si="1"/>
        <v>1</v>
      </c>
      <c r="F44" s="75">
        <f t="shared" si="2"/>
        <v>1</v>
      </c>
      <c r="G44" s="75">
        <f t="shared" si="3"/>
        <v>0</v>
      </c>
      <c r="H44" s="75">
        <v>20.0</v>
      </c>
      <c r="I44" s="75">
        <f t="shared" si="4"/>
        <v>1</v>
      </c>
      <c r="J44" s="75">
        <f t="shared" si="5"/>
        <v>0</v>
      </c>
      <c r="K44" s="75">
        <f t="shared" si="6"/>
        <v>0</v>
      </c>
      <c r="L44" s="75">
        <v>12.0</v>
      </c>
      <c r="M44" s="75">
        <f t="shared" si="7"/>
        <v>1</v>
      </c>
      <c r="N44" s="75">
        <f t="shared" si="8"/>
        <v>1</v>
      </c>
      <c r="O44" s="75">
        <f t="shared" si="9"/>
        <v>0</v>
      </c>
      <c r="P44" s="75"/>
      <c r="Q44" s="75"/>
      <c r="R44" s="76">
        <f t="shared" si="10"/>
        <v>56</v>
      </c>
      <c r="S44" s="36">
        <v>25.0</v>
      </c>
      <c r="T44" s="37">
        <f t="shared" si="11"/>
        <v>58.33333333</v>
      </c>
      <c r="U44" s="37">
        <f t="shared" si="12"/>
        <v>59.33333333</v>
      </c>
      <c r="V44" s="37">
        <f t="shared" si="13"/>
        <v>57.33333333</v>
      </c>
      <c r="W44" s="75">
        <v>24.0</v>
      </c>
      <c r="X44" s="75">
        <v>20.0</v>
      </c>
      <c r="Y44" s="75">
        <v>12.0</v>
      </c>
      <c r="Z44" s="77">
        <f t="shared" si="14"/>
        <v>70.33333333</v>
      </c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</row>
    <row r="45" ht="19.5" customHeight="1">
      <c r="A45" s="33">
        <v>39.0</v>
      </c>
      <c r="B45" s="74" t="s">
        <v>118</v>
      </c>
      <c r="C45" s="35" t="s">
        <v>119</v>
      </c>
      <c r="D45" s="75">
        <v>28.0</v>
      </c>
      <c r="E45" s="75">
        <f t="shared" si="1"/>
        <v>1</v>
      </c>
      <c r="F45" s="75">
        <f t="shared" si="2"/>
        <v>1</v>
      </c>
      <c r="G45" s="75">
        <f t="shared" si="3"/>
        <v>1</v>
      </c>
      <c r="H45" s="75">
        <v>28.0</v>
      </c>
      <c r="I45" s="75">
        <f t="shared" si="4"/>
        <v>1</v>
      </c>
      <c r="J45" s="75">
        <f t="shared" si="5"/>
        <v>1</v>
      </c>
      <c r="K45" s="75">
        <f t="shared" si="6"/>
        <v>1</v>
      </c>
      <c r="L45" s="75">
        <v>14.0</v>
      </c>
      <c r="M45" s="75">
        <f t="shared" si="7"/>
        <v>1</v>
      </c>
      <c r="N45" s="75">
        <f t="shared" si="8"/>
        <v>1</v>
      </c>
      <c r="O45" s="75">
        <f t="shared" si="9"/>
        <v>1</v>
      </c>
      <c r="P45" s="75"/>
      <c r="Q45" s="75"/>
      <c r="R45" s="76">
        <f t="shared" si="10"/>
        <v>70</v>
      </c>
      <c r="S45" s="36">
        <v>28.0</v>
      </c>
      <c r="T45" s="37">
        <f t="shared" si="11"/>
        <v>65.33333333</v>
      </c>
      <c r="U45" s="37">
        <f t="shared" si="12"/>
        <v>66.33333333</v>
      </c>
      <c r="V45" s="37">
        <f t="shared" si="13"/>
        <v>64.33333333</v>
      </c>
      <c r="W45" s="75">
        <v>28.0</v>
      </c>
      <c r="X45" s="75">
        <v>28.0</v>
      </c>
      <c r="Y45" s="75">
        <v>14.0</v>
      </c>
      <c r="Z45" s="77">
        <f t="shared" si="14"/>
        <v>79.33333333</v>
      </c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</row>
    <row r="46" ht="19.5" customHeight="1">
      <c r="A46" s="33">
        <v>40.0</v>
      </c>
      <c r="B46" s="74" t="s">
        <v>120</v>
      </c>
      <c r="C46" s="35" t="s">
        <v>121</v>
      </c>
      <c r="D46" s="75">
        <v>28.0</v>
      </c>
      <c r="E46" s="75">
        <f t="shared" si="1"/>
        <v>1</v>
      </c>
      <c r="F46" s="75">
        <f t="shared" si="2"/>
        <v>1</v>
      </c>
      <c r="G46" s="75">
        <f t="shared" si="3"/>
        <v>1</v>
      </c>
      <c r="H46" s="75">
        <v>28.0</v>
      </c>
      <c r="I46" s="75">
        <f t="shared" si="4"/>
        <v>1</v>
      </c>
      <c r="J46" s="75">
        <f t="shared" si="5"/>
        <v>1</v>
      </c>
      <c r="K46" s="75">
        <f t="shared" si="6"/>
        <v>1</v>
      </c>
      <c r="L46" s="75">
        <v>14.0</v>
      </c>
      <c r="M46" s="75">
        <f t="shared" si="7"/>
        <v>1</v>
      </c>
      <c r="N46" s="75">
        <f t="shared" si="8"/>
        <v>1</v>
      </c>
      <c r="O46" s="75">
        <f t="shared" si="9"/>
        <v>1</v>
      </c>
      <c r="P46" s="75"/>
      <c r="Q46" s="75"/>
      <c r="R46" s="76">
        <f t="shared" si="10"/>
        <v>70</v>
      </c>
      <c r="S46" s="36">
        <v>27.0</v>
      </c>
      <c r="T46" s="37">
        <f t="shared" si="11"/>
        <v>63</v>
      </c>
      <c r="U46" s="37">
        <f t="shared" si="12"/>
        <v>64</v>
      </c>
      <c r="V46" s="37">
        <f t="shared" si="13"/>
        <v>62</v>
      </c>
      <c r="W46" s="75">
        <v>28.0</v>
      </c>
      <c r="X46" s="75">
        <v>28.0</v>
      </c>
      <c r="Y46" s="75">
        <v>14.0</v>
      </c>
      <c r="Z46" s="77">
        <f t="shared" si="14"/>
        <v>77</v>
      </c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</row>
    <row r="47" ht="19.5" customHeight="1">
      <c r="A47" s="33">
        <v>41.0</v>
      </c>
      <c r="B47" s="74" t="s">
        <v>122</v>
      </c>
      <c r="C47" s="35" t="s">
        <v>123</v>
      </c>
      <c r="D47" s="75">
        <v>20.0</v>
      </c>
      <c r="E47" s="75">
        <f t="shared" si="1"/>
        <v>1</v>
      </c>
      <c r="F47" s="75">
        <f t="shared" si="2"/>
        <v>0</v>
      </c>
      <c r="G47" s="75">
        <f t="shared" si="3"/>
        <v>0</v>
      </c>
      <c r="H47" s="75">
        <v>23.0</v>
      </c>
      <c r="I47" s="75">
        <f t="shared" si="4"/>
        <v>1</v>
      </c>
      <c r="J47" s="75">
        <f t="shared" si="5"/>
        <v>1</v>
      </c>
      <c r="K47" s="75">
        <f t="shared" si="6"/>
        <v>0</v>
      </c>
      <c r="L47" s="75">
        <v>12.0</v>
      </c>
      <c r="M47" s="75">
        <f t="shared" si="7"/>
        <v>1</v>
      </c>
      <c r="N47" s="75">
        <f t="shared" si="8"/>
        <v>1</v>
      </c>
      <c r="O47" s="75">
        <f t="shared" si="9"/>
        <v>0</v>
      </c>
      <c r="P47" s="75"/>
      <c r="Q47" s="75"/>
      <c r="R47" s="76">
        <f t="shared" si="10"/>
        <v>55</v>
      </c>
      <c r="S47" s="36">
        <v>27.0</v>
      </c>
      <c r="T47" s="37">
        <f t="shared" si="11"/>
        <v>63</v>
      </c>
      <c r="U47" s="37">
        <f t="shared" si="12"/>
        <v>64</v>
      </c>
      <c r="V47" s="37">
        <f t="shared" si="13"/>
        <v>62</v>
      </c>
      <c r="W47" s="75">
        <v>20.0</v>
      </c>
      <c r="X47" s="75">
        <v>23.0</v>
      </c>
      <c r="Y47" s="75">
        <v>12.0</v>
      </c>
      <c r="Z47" s="77">
        <f t="shared" si="14"/>
        <v>75</v>
      </c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</row>
    <row r="48" ht="19.5" customHeight="1">
      <c r="A48" s="33">
        <v>42.0</v>
      </c>
      <c r="B48" s="74" t="s">
        <v>124</v>
      </c>
      <c r="C48" s="35" t="s">
        <v>125</v>
      </c>
      <c r="D48" s="75">
        <v>22.0</v>
      </c>
      <c r="E48" s="75">
        <f t="shared" si="1"/>
        <v>1</v>
      </c>
      <c r="F48" s="75">
        <f t="shared" si="2"/>
        <v>0</v>
      </c>
      <c r="G48" s="75">
        <f t="shared" si="3"/>
        <v>0</v>
      </c>
      <c r="H48" s="75">
        <v>20.0</v>
      </c>
      <c r="I48" s="75">
        <f t="shared" si="4"/>
        <v>1</v>
      </c>
      <c r="J48" s="75">
        <f t="shared" si="5"/>
        <v>0</v>
      </c>
      <c r="K48" s="75">
        <f t="shared" si="6"/>
        <v>0</v>
      </c>
      <c r="L48" s="75">
        <v>14.0</v>
      </c>
      <c r="M48" s="75">
        <f t="shared" si="7"/>
        <v>1</v>
      </c>
      <c r="N48" s="75">
        <f t="shared" si="8"/>
        <v>1</v>
      </c>
      <c r="O48" s="75">
        <f t="shared" si="9"/>
        <v>1</v>
      </c>
      <c r="P48" s="75"/>
      <c r="Q48" s="75"/>
      <c r="R48" s="76">
        <f t="shared" si="10"/>
        <v>56</v>
      </c>
      <c r="S48" s="36">
        <v>25.0</v>
      </c>
      <c r="T48" s="37">
        <f t="shared" si="11"/>
        <v>58.33333333</v>
      </c>
      <c r="U48" s="37">
        <f t="shared" si="12"/>
        <v>59.33333333</v>
      </c>
      <c r="V48" s="37">
        <f t="shared" si="13"/>
        <v>57.33333333</v>
      </c>
      <c r="W48" s="75">
        <v>22.0</v>
      </c>
      <c r="X48" s="75">
        <v>20.0</v>
      </c>
      <c r="Y48" s="75">
        <v>14.0</v>
      </c>
      <c r="Z48" s="77">
        <f t="shared" si="14"/>
        <v>72.33333333</v>
      </c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</row>
    <row r="49" ht="19.5" customHeight="1">
      <c r="A49" s="33">
        <v>43.0</v>
      </c>
      <c r="B49" s="74" t="s">
        <v>126</v>
      </c>
      <c r="C49" s="35" t="s">
        <v>127</v>
      </c>
      <c r="D49" s="75">
        <v>24.0</v>
      </c>
      <c r="E49" s="75">
        <f t="shared" si="1"/>
        <v>1</v>
      </c>
      <c r="F49" s="75">
        <f t="shared" si="2"/>
        <v>1</v>
      </c>
      <c r="G49" s="75">
        <f t="shared" si="3"/>
        <v>0</v>
      </c>
      <c r="H49" s="75">
        <v>20.0</v>
      </c>
      <c r="I49" s="75">
        <f t="shared" si="4"/>
        <v>1</v>
      </c>
      <c r="J49" s="75">
        <f t="shared" si="5"/>
        <v>0</v>
      </c>
      <c r="K49" s="75">
        <f t="shared" si="6"/>
        <v>0</v>
      </c>
      <c r="L49" s="75">
        <v>12.0</v>
      </c>
      <c r="M49" s="75">
        <f t="shared" si="7"/>
        <v>1</v>
      </c>
      <c r="N49" s="75">
        <f t="shared" si="8"/>
        <v>1</v>
      </c>
      <c r="O49" s="75">
        <f t="shared" si="9"/>
        <v>0</v>
      </c>
      <c r="P49" s="75"/>
      <c r="Q49" s="75"/>
      <c r="R49" s="76">
        <f t="shared" si="10"/>
        <v>56</v>
      </c>
      <c r="S49" s="36">
        <v>27.0</v>
      </c>
      <c r="T49" s="37">
        <f t="shared" si="11"/>
        <v>63</v>
      </c>
      <c r="U49" s="37">
        <f t="shared" si="12"/>
        <v>64</v>
      </c>
      <c r="V49" s="37">
        <f t="shared" si="13"/>
        <v>62</v>
      </c>
      <c r="W49" s="75">
        <v>24.0</v>
      </c>
      <c r="X49" s="75">
        <v>20.0</v>
      </c>
      <c r="Y49" s="75">
        <v>12.0</v>
      </c>
      <c r="Z49" s="77">
        <f t="shared" si="14"/>
        <v>75</v>
      </c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</row>
    <row r="50" ht="19.5" customHeight="1">
      <c r="A50" s="33">
        <v>44.0</v>
      </c>
      <c r="B50" s="74" t="s">
        <v>128</v>
      </c>
      <c r="C50" s="35" t="s">
        <v>129</v>
      </c>
      <c r="D50" s="75">
        <v>14.0</v>
      </c>
      <c r="E50" s="75">
        <f t="shared" si="1"/>
        <v>0</v>
      </c>
      <c r="F50" s="75">
        <f t="shared" si="2"/>
        <v>0</v>
      </c>
      <c r="G50" s="75">
        <f t="shared" si="3"/>
        <v>0</v>
      </c>
      <c r="H50" s="75">
        <v>14.0</v>
      </c>
      <c r="I50" s="75">
        <f t="shared" si="4"/>
        <v>0</v>
      </c>
      <c r="J50" s="75">
        <f t="shared" si="5"/>
        <v>0</v>
      </c>
      <c r="K50" s="75">
        <f t="shared" si="6"/>
        <v>0</v>
      </c>
      <c r="L50" s="75">
        <v>12.0</v>
      </c>
      <c r="M50" s="75">
        <f t="shared" si="7"/>
        <v>1</v>
      </c>
      <c r="N50" s="75">
        <f t="shared" si="8"/>
        <v>1</v>
      </c>
      <c r="O50" s="75">
        <f t="shared" si="9"/>
        <v>0</v>
      </c>
      <c r="P50" s="75"/>
      <c r="Q50" s="75"/>
      <c r="R50" s="76">
        <f t="shared" si="10"/>
        <v>40</v>
      </c>
      <c r="S50" s="36">
        <v>30.0</v>
      </c>
      <c r="T50" s="37">
        <f t="shared" si="11"/>
        <v>70</v>
      </c>
      <c r="U50" s="37">
        <f t="shared" si="12"/>
        <v>71</v>
      </c>
      <c r="V50" s="37">
        <f t="shared" si="13"/>
        <v>69</v>
      </c>
      <c r="W50" s="75">
        <v>14.0</v>
      </c>
      <c r="X50" s="75">
        <v>14.0</v>
      </c>
      <c r="Y50" s="75">
        <v>12.0</v>
      </c>
      <c r="Z50" s="77">
        <f t="shared" si="14"/>
        <v>82</v>
      </c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</row>
    <row r="51" ht="19.5" customHeight="1">
      <c r="A51" s="33">
        <v>45.0</v>
      </c>
      <c r="B51" s="74" t="s">
        <v>130</v>
      </c>
      <c r="C51" s="35" t="s">
        <v>131</v>
      </c>
      <c r="D51" s="75">
        <v>28.0</v>
      </c>
      <c r="E51" s="75">
        <f t="shared" si="1"/>
        <v>1</v>
      </c>
      <c r="F51" s="75">
        <f t="shared" si="2"/>
        <v>1</v>
      </c>
      <c r="G51" s="75">
        <f t="shared" si="3"/>
        <v>1</v>
      </c>
      <c r="H51" s="75">
        <v>28.0</v>
      </c>
      <c r="I51" s="75">
        <f t="shared" si="4"/>
        <v>1</v>
      </c>
      <c r="J51" s="75">
        <f t="shared" si="5"/>
        <v>1</v>
      </c>
      <c r="K51" s="75">
        <f t="shared" si="6"/>
        <v>1</v>
      </c>
      <c r="L51" s="75">
        <v>14.0</v>
      </c>
      <c r="M51" s="75">
        <f t="shared" si="7"/>
        <v>1</v>
      </c>
      <c r="N51" s="75">
        <f t="shared" si="8"/>
        <v>1</v>
      </c>
      <c r="O51" s="75">
        <f t="shared" si="9"/>
        <v>1</v>
      </c>
      <c r="P51" s="75"/>
      <c r="Q51" s="75"/>
      <c r="R51" s="76">
        <f t="shared" si="10"/>
        <v>70</v>
      </c>
      <c r="S51" s="36">
        <v>28.0</v>
      </c>
      <c r="T51" s="37">
        <f t="shared" si="11"/>
        <v>65.33333333</v>
      </c>
      <c r="U51" s="37">
        <f t="shared" si="12"/>
        <v>66.33333333</v>
      </c>
      <c r="V51" s="37">
        <f t="shared" si="13"/>
        <v>64.33333333</v>
      </c>
      <c r="W51" s="75">
        <v>28.0</v>
      </c>
      <c r="X51" s="75">
        <v>28.0</v>
      </c>
      <c r="Y51" s="75">
        <v>14.0</v>
      </c>
      <c r="Z51" s="77">
        <f t="shared" si="14"/>
        <v>79.33333333</v>
      </c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</row>
    <row r="52" ht="19.5" customHeight="1">
      <c r="A52" s="33">
        <v>46.0</v>
      </c>
      <c r="B52" s="74" t="s">
        <v>132</v>
      </c>
      <c r="C52" s="35" t="s">
        <v>133</v>
      </c>
      <c r="D52" s="75">
        <v>14.0</v>
      </c>
      <c r="E52" s="75">
        <f t="shared" si="1"/>
        <v>0</v>
      </c>
      <c r="F52" s="75">
        <f t="shared" si="2"/>
        <v>0</v>
      </c>
      <c r="G52" s="75">
        <f t="shared" si="3"/>
        <v>0</v>
      </c>
      <c r="H52" s="75">
        <v>14.0</v>
      </c>
      <c r="I52" s="75">
        <f t="shared" si="4"/>
        <v>0</v>
      </c>
      <c r="J52" s="75">
        <f t="shared" si="5"/>
        <v>0</v>
      </c>
      <c r="K52" s="75">
        <f t="shared" si="6"/>
        <v>0</v>
      </c>
      <c r="L52" s="75">
        <v>14.0</v>
      </c>
      <c r="M52" s="75">
        <f t="shared" si="7"/>
        <v>1</v>
      </c>
      <c r="N52" s="75">
        <f t="shared" si="8"/>
        <v>1</v>
      </c>
      <c r="O52" s="75">
        <f t="shared" si="9"/>
        <v>1</v>
      </c>
      <c r="P52" s="75"/>
      <c r="Q52" s="75"/>
      <c r="R52" s="76">
        <f t="shared" si="10"/>
        <v>42</v>
      </c>
      <c r="S52" s="36">
        <v>25.0</v>
      </c>
      <c r="T52" s="37">
        <f t="shared" si="11"/>
        <v>58.33333333</v>
      </c>
      <c r="U52" s="37">
        <f t="shared" si="12"/>
        <v>59.33333333</v>
      </c>
      <c r="V52" s="37">
        <f t="shared" si="13"/>
        <v>57.33333333</v>
      </c>
      <c r="W52" s="75">
        <v>14.0</v>
      </c>
      <c r="X52" s="75">
        <v>14.0</v>
      </c>
      <c r="Y52" s="75">
        <v>14.0</v>
      </c>
      <c r="Z52" s="77">
        <f t="shared" si="14"/>
        <v>72.33333333</v>
      </c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</row>
    <row r="53" ht="19.5" customHeight="1">
      <c r="A53" s="33">
        <v>47.0</v>
      </c>
      <c r="B53" s="74" t="s">
        <v>134</v>
      </c>
      <c r="C53" s="35" t="s">
        <v>135</v>
      </c>
      <c r="D53" s="75">
        <v>28.0</v>
      </c>
      <c r="E53" s="75">
        <f t="shared" si="1"/>
        <v>1</v>
      </c>
      <c r="F53" s="75">
        <f t="shared" si="2"/>
        <v>1</v>
      </c>
      <c r="G53" s="75">
        <f t="shared" si="3"/>
        <v>1</v>
      </c>
      <c r="H53" s="75">
        <v>28.0</v>
      </c>
      <c r="I53" s="75">
        <f t="shared" si="4"/>
        <v>1</v>
      </c>
      <c r="J53" s="75">
        <f t="shared" si="5"/>
        <v>1</v>
      </c>
      <c r="K53" s="75">
        <f t="shared" si="6"/>
        <v>1</v>
      </c>
      <c r="L53" s="75">
        <v>14.0</v>
      </c>
      <c r="M53" s="75">
        <f t="shared" si="7"/>
        <v>1</v>
      </c>
      <c r="N53" s="75">
        <f t="shared" si="8"/>
        <v>1</v>
      </c>
      <c r="O53" s="75">
        <f t="shared" si="9"/>
        <v>1</v>
      </c>
      <c r="P53" s="75"/>
      <c r="Q53" s="75"/>
      <c r="R53" s="76">
        <f t="shared" si="10"/>
        <v>70</v>
      </c>
      <c r="S53" s="36">
        <v>27.0</v>
      </c>
      <c r="T53" s="37">
        <f t="shared" si="11"/>
        <v>63</v>
      </c>
      <c r="U53" s="37">
        <f t="shared" si="12"/>
        <v>64</v>
      </c>
      <c r="V53" s="37">
        <f t="shared" si="13"/>
        <v>62</v>
      </c>
      <c r="W53" s="75">
        <v>28.0</v>
      </c>
      <c r="X53" s="75">
        <v>28.0</v>
      </c>
      <c r="Y53" s="75">
        <v>14.0</v>
      </c>
      <c r="Z53" s="77">
        <f t="shared" si="14"/>
        <v>77</v>
      </c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</row>
    <row r="54" ht="19.5" customHeight="1">
      <c r="A54" s="33">
        <v>48.0</v>
      </c>
      <c r="B54" s="74" t="s">
        <v>136</v>
      </c>
      <c r="C54" s="35" t="s">
        <v>137</v>
      </c>
      <c r="D54" s="75">
        <v>28.0</v>
      </c>
      <c r="E54" s="75">
        <f t="shared" si="1"/>
        <v>1</v>
      </c>
      <c r="F54" s="75">
        <f t="shared" si="2"/>
        <v>1</v>
      </c>
      <c r="G54" s="75">
        <f t="shared" si="3"/>
        <v>1</v>
      </c>
      <c r="H54" s="75">
        <v>28.0</v>
      </c>
      <c r="I54" s="75">
        <f t="shared" si="4"/>
        <v>1</v>
      </c>
      <c r="J54" s="75">
        <f t="shared" si="5"/>
        <v>1</v>
      </c>
      <c r="K54" s="75">
        <f t="shared" si="6"/>
        <v>1</v>
      </c>
      <c r="L54" s="75">
        <v>14.0</v>
      </c>
      <c r="M54" s="75">
        <f t="shared" si="7"/>
        <v>1</v>
      </c>
      <c r="N54" s="75">
        <f t="shared" si="8"/>
        <v>1</v>
      </c>
      <c r="O54" s="75">
        <f t="shared" si="9"/>
        <v>1</v>
      </c>
      <c r="P54" s="75"/>
      <c r="Q54" s="75"/>
      <c r="R54" s="76">
        <f t="shared" si="10"/>
        <v>70</v>
      </c>
      <c r="S54" s="36">
        <v>30.0</v>
      </c>
      <c r="T54" s="37">
        <f t="shared" si="11"/>
        <v>70</v>
      </c>
      <c r="U54" s="37">
        <f t="shared" si="12"/>
        <v>71</v>
      </c>
      <c r="V54" s="37">
        <f t="shared" si="13"/>
        <v>69</v>
      </c>
      <c r="W54" s="75">
        <v>28.0</v>
      </c>
      <c r="X54" s="75">
        <v>28.0</v>
      </c>
      <c r="Y54" s="75">
        <v>14.0</v>
      </c>
      <c r="Z54" s="77">
        <f t="shared" si="14"/>
        <v>84</v>
      </c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</row>
    <row r="55" ht="19.5" customHeight="1">
      <c r="A55" s="33">
        <v>49.0</v>
      </c>
      <c r="B55" s="74" t="s">
        <v>138</v>
      </c>
      <c r="C55" s="35" t="s">
        <v>139</v>
      </c>
      <c r="D55" s="75">
        <v>22.0</v>
      </c>
      <c r="E55" s="75">
        <f t="shared" si="1"/>
        <v>1</v>
      </c>
      <c r="F55" s="75">
        <f t="shared" si="2"/>
        <v>0</v>
      </c>
      <c r="G55" s="75">
        <f t="shared" si="3"/>
        <v>0</v>
      </c>
      <c r="H55" s="75">
        <v>28.0</v>
      </c>
      <c r="I55" s="75">
        <f t="shared" si="4"/>
        <v>1</v>
      </c>
      <c r="J55" s="75">
        <f t="shared" si="5"/>
        <v>1</v>
      </c>
      <c r="K55" s="75">
        <f t="shared" si="6"/>
        <v>1</v>
      </c>
      <c r="L55" s="75">
        <v>14.0</v>
      </c>
      <c r="M55" s="75">
        <f t="shared" si="7"/>
        <v>1</v>
      </c>
      <c r="N55" s="75">
        <f t="shared" si="8"/>
        <v>1</v>
      </c>
      <c r="O55" s="75">
        <f t="shared" si="9"/>
        <v>1</v>
      </c>
      <c r="P55" s="75"/>
      <c r="Q55" s="75"/>
      <c r="R55" s="76">
        <f t="shared" si="10"/>
        <v>64</v>
      </c>
      <c r="S55" s="36">
        <v>27.0</v>
      </c>
      <c r="T55" s="37">
        <f t="shared" si="11"/>
        <v>63</v>
      </c>
      <c r="U55" s="37">
        <f t="shared" si="12"/>
        <v>64</v>
      </c>
      <c r="V55" s="37">
        <f t="shared" si="13"/>
        <v>62</v>
      </c>
      <c r="W55" s="75">
        <v>22.0</v>
      </c>
      <c r="X55" s="75">
        <v>28.0</v>
      </c>
      <c r="Y55" s="75">
        <v>14.0</v>
      </c>
      <c r="Z55" s="77">
        <f t="shared" si="14"/>
        <v>77</v>
      </c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</row>
    <row r="56" ht="19.5" customHeight="1">
      <c r="A56" s="33">
        <v>50.0</v>
      </c>
      <c r="B56" s="74" t="s">
        <v>140</v>
      </c>
      <c r="C56" s="35" t="s">
        <v>141</v>
      </c>
      <c r="D56" s="75">
        <v>28.0</v>
      </c>
      <c r="E56" s="75">
        <f t="shared" si="1"/>
        <v>1</v>
      </c>
      <c r="F56" s="75">
        <f t="shared" si="2"/>
        <v>1</v>
      </c>
      <c r="G56" s="75">
        <f t="shared" si="3"/>
        <v>1</v>
      </c>
      <c r="H56" s="75">
        <v>28.0</v>
      </c>
      <c r="I56" s="75">
        <f t="shared" si="4"/>
        <v>1</v>
      </c>
      <c r="J56" s="75">
        <f t="shared" si="5"/>
        <v>1</v>
      </c>
      <c r="K56" s="75">
        <f t="shared" si="6"/>
        <v>1</v>
      </c>
      <c r="L56" s="75">
        <v>14.0</v>
      </c>
      <c r="M56" s="75">
        <f t="shared" si="7"/>
        <v>1</v>
      </c>
      <c r="N56" s="75">
        <f t="shared" si="8"/>
        <v>1</v>
      </c>
      <c r="O56" s="75">
        <f t="shared" si="9"/>
        <v>1</v>
      </c>
      <c r="P56" s="75"/>
      <c r="Q56" s="75"/>
      <c r="R56" s="76">
        <f t="shared" si="10"/>
        <v>70</v>
      </c>
      <c r="S56" s="36">
        <v>27.0</v>
      </c>
      <c r="T56" s="37">
        <f t="shared" si="11"/>
        <v>63</v>
      </c>
      <c r="U56" s="37">
        <f t="shared" si="12"/>
        <v>64</v>
      </c>
      <c r="V56" s="37">
        <f t="shared" si="13"/>
        <v>62</v>
      </c>
      <c r="W56" s="75">
        <v>28.0</v>
      </c>
      <c r="X56" s="75">
        <v>28.0</v>
      </c>
      <c r="Y56" s="75">
        <v>14.0</v>
      </c>
      <c r="Z56" s="77">
        <f t="shared" si="14"/>
        <v>77</v>
      </c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</row>
    <row r="57" ht="19.5" customHeight="1">
      <c r="A57" s="33">
        <v>51.0</v>
      </c>
      <c r="B57" s="74" t="s">
        <v>142</v>
      </c>
      <c r="C57" s="35" t="s">
        <v>143</v>
      </c>
      <c r="D57" s="75">
        <v>28.0</v>
      </c>
      <c r="E57" s="75">
        <f t="shared" si="1"/>
        <v>1</v>
      </c>
      <c r="F57" s="75">
        <f t="shared" si="2"/>
        <v>1</v>
      </c>
      <c r="G57" s="75">
        <f t="shared" si="3"/>
        <v>1</v>
      </c>
      <c r="H57" s="75">
        <v>28.0</v>
      </c>
      <c r="I57" s="75">
        <f t="shared" si="4"/>
        <v>1</v>
      </c>
      <c r="J57" s="75">
        <f t="shared" si="5"/>
        <v>1</v>
      </c>
      <c r="K57" s="75">
        <f t="shared" si="6"/>
        <v>1</v>
      </c>
      <c r="L57" s="75">
        <v>14.0</v>
      </c>
      <c r="M57" s="75">
        <f t="shared" si="7"/>
        <v>1</v>
      </c>
      <c r="N57" s="75">
        <f t="shared" si="8"/>
        <v>1</v>
      </c>
      <c r="O57" s="75">
        <f t="shared" si="9"/>
        <v>1</v>
      </c>
      <c r="P57" s="75"/>
      <c r="Q57" s="75"/>
      <c r="R57" s="76">
        <f t="shared" si="10"/>
        <v>70</v>
      </c>
      <c r="S57" s="36">
        <v>27.0</v>
      </c>
      <c r="T57" s="37">
        <f t="shared" si="11"/>
        <v>63</v>
      </c>
      <c r="U57" s="37">
        <f t="shared" si="12"/>
        <v>64</v>
      </c>
      <c r="V57" s="37">
        <f t="shared" si="13"/>
        <v>62</v>
      </c>
      <c r="W57" s="75">
        <v>28.0</v>
      </c>
      <c r="X57" s="75">
        <v>28.0</v>
      </c>
      <c r="Y57" s="75">
        <v>14.0</v>
      </c>
      <c r="Z57" s="77">
        <f t="shared" si="14"/>
        <v>77</v>
      </c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</row>
    <row r="58" ht="19.5" customHeight="1">
      <c r="A58" s="33">
        <v>52.0</v>
      </c>
      <c r="B58" s="74" t="s">
        <v>144</v>
      </c>
      <c r="C58" s="35" t="s">
        <v>145</v>
      </c>
      <c r="D58" s="75">
        <v>28.0</v>
      </c>
      <c r="E58" s="75">
        <f t="shared" si="1"/>
        <v>1</v>
      </c>
      <c r="F58" s="75">
        <f t="shared" si="2"/>
        <v>1</v>
      </c>
      <c r="G58" s="75">
        <f t="shared" si="3"/>
        <v>1</v>
      </c>
      <c r="H58" s="75">
        <v>28.0</v>
      </c>
      <c r="I58" s="75">
        <f t="shared" si="4"/>
        <v>1</v>
      </c>
      <c r="J58" s="75">
        <f t="shared" si="5"/>
        <v>1</v>
      </c>
      <c r="K58" s="75">
        <f t="shared" si="6"/>
        <v>1</v>
      </c>
      <c r="L58" s="75">
        <v>14.0</v>
      </c>
      <c r="M58" s="75">
        <f t="shared" si="7"/>
        <v>1</v>
      </c>
      <c r="N58" s="75">
        <f t="shared" si="8"/>
        <v>1</v>
      </c>
      <c r="O58" s="75">
        <f t="shared" si="9"/>
        <v>1</v>
      </c>
      <c r="P58" s="75"/>
      <c r="Q58" s="75"/>
      <c r="R58" s="76">
        <f t="shared" si="10"/>
        <v>70</v>
      </c>
      <c r="S58" s="36">
        <v>28.0</v>
      </c>
      <c r="T58" s="37">
        <f t="shared" si="11"/>
        <v>65.33333333</v>
      </c>
      <c r="U58" s="37">
        <f t="shared" si="12"/>
        <v>66.33333333</v>
      </c>
      <c r="V58" s="37">
        <f t="shared" si="13"/>
        <v>64.33333333</v>
      </c>
      <c r="W58" s="75">
        <v>28.0</v>
      </c>
      <c r="X58" s="75">
        <v>28.0</v>
      </c>
      <c r="Y58" s="75">
        <v>14.0</v>
      </c>
      <c r="Z58" s="77">
        <f t="shared" si="14"/>
        <v>79.33333333</v>
      </c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</row>
    <row r="59" ht="19.5" customHeight="1">
      <c r="A59" s="33">
        <v>53.0</v>
      </c>
      <c r="B59" s="74" t="s">
        <v>146</v>
      </c>
      <c r="C59" s="35" t="s">
        <v>147</v>
      </c>
      <c r="D59" s="75">
        <v>28.0</v>
      </c>
      <c r="E59" s="75">
        <f t="shared" si="1"/>
        <v>1</v>
      </c>
      <c r="F59" s="75">
        <f t="shared" si="2"/>
        <v>1</v>
      </c>
      <c r="G59" s="75">
        <f t="shared" si="3"/>
        <v>1</v>
      </c>
      <c r="H59" s="75">
        <v>28.0</v>
      </c>
      <c r="I59" s="75">
        <f t="shared" si="4"/>
        <v>1</v>
      </c>
      <c r="J59" s="75">
        <f t="shared" si="5"/>
        <v>1</v>
      </c>
      <c r="K59" s="75">
        <f t="shared" si="6"/>
        <v>1</v>
      </c>
      <c r="L59" s="75">
        <v>14.0</v>
      </c>
      <c r="M59" s="75">
        <f t="shared" si="7"/>
        <v>1</v>
      </c>
      <c r="N59" s="75">
        <f t="shared" si="8"/>
        <v>1</v>
      </c>
      <c r="O59" s="75">
        <f t="shared" si="9"/>
        <v>1</v>
      </c>
      <c r="P59" s="75"/>
      <c r="Q59" s="75"/>
      <c r="R59" s="76">
        <f t="shared" si="10"/>
        <v>70</v>
      </c>
      <c r="S59" s="36">
        <v>30.0</v>
      </c>
      <c r="T59" s="37">
        <f t="shared" si="11"/>
        <v>70</v>
      </c>
      <c r="U59" s="37">
        <f t="shared" si="12"/>
        <v>71</v>
      </c>
      <c r="V59" s="37">
        <f t="shared" si="13"/>
        <v>69</v>
      </c>
      <c r="W59" s="75">
        <v>28.0</v>
      </c>
      <c r="X59" s="75">
        <v>28.0</v>
      </c>
      <c r="Y59" s="75">
        <v>14.0</v>
      </c>
      <c r="Z59" s="77">
        <f t="shared" si="14"/>
        <v>84</v>
      </c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</row>
    <row r="60" ht="19.5" customHeight="1">
      <c r="A60" s="33">
        <v>54.0</v>
      </c>
      <c r="B60" s="74" t="s">
        <v>148</v>
      </c>
      <c r="C60" s="35" t="s">
        <v>149</v>
      </c>
      <c r="D60" s="75">
        <v>22.0</v>
      </c>
      <c r="E60" s="75">
        <f t="shared" si="1"/>
        <v>1</v>
      </c>
      <c r="F60" s="75">
        <f t="shared" si="2"/>
        <v>0</v>
      </c>
      <c r="G60" s="75">
        <f t="shared" si="3"/>
        <v>0</v>
      </c>
      <c r="H60" s="75">
        <v>20.0</v>
      </c>
      <c r="I60" s="75">
        <f t="shared" si="4"/>
        <v>1</v>
      </c>
      <c r="J60" s="75">
        <f t="shared" si="5"/>
        <v>0</v>
      </c>
      <c r="K60" s="75">
        <f t="shared" si="6"/>
        <v>0</v>
      </c>
      <c r="L60" s="75">
        <v>14.0</v>
      </c>
      <c r="M60" s="75">
        <f t="shared" si="7"/>
        <v>1</v>
      </c>
      <c r="N60" s="75">
        <f t="shared" si="8"/>
        <v>1</v>
      </c>
      <c r="O60" s="75">
        <f t="shared" si="9"/>
        <v>1</v>
      </c>
      <c r="P60" s="75"/>
      <c r="Q60" s="75"/>
      <c r="R60" s="76">
        <f t="shared" si="10"/>
        <v>56</v>
      </c>
      <c r="S60" s="36">
        <v>27.0</v>
      </c>
      <c r="T60" s="37">
        <f t="shared" si="11"/>
        <v>63</v>
      </c>
      <c r="U60" s="37">
        <f t="shared" si="12"/>
        <v>64</v>
      </c>
      <c r="V60" s="37">
        <f t="shared" si="13"/>
        <v>62</v>
      </c>
      <c r="W60" s="75">
        <v>22.0</v>
      </c>
      <c r="X60" s="75">
        <v>20.0</v>
      </c>
      <c r="Y60" s="75">
        <v>14.0</v>
      </c>
      <c r="Z60" s="77">
        <f t="shared" si="14"/>
        <v>77</v>
      </c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</row>
    <row r="61" ht="19.5" customHeight="1">
      <c r="A61" s="33">
        <v>55.0</v>
      </c>
      <c r="B61" s="74" t="s">
        <v>150</v>
      </c>
      <c r="C61" s="35" t="s">
        <v>151</v>
      </c>
      <c r="D61" s="75">
        <v>23.0</v>
      </c>
      <c r="E61" s="75">
        <f t="shared" si="1"/>
        <v>1</v>
      </c>
      <c r="F61" s="75">
        <f t="shared" si="2"/>
        <v>1</v>
      </c>
      <c r="G61" s="75">
        <f t="shared" si="3"/>
        <v>0</v>
      </c>
      <c r="H61" s="75">
        <v>28.0</v>
      </c>
      <c r="I61" s="75">
        <f t="shared" si="4"/>
        <v>1</v>
      </c>
      <c r="J61" s="75">
        <f t="shared" si="5"/>
        <v>1</v>
      </c>
      <c r="K61" s="75">
        <f t="shared" si="6"/>
        <v>1</v>
      </c>
      <c r="L61" s="75">
        <v>14.0</v>
      </c>
      <c r="M61" s="75">
        <f t="shared" si="7"/>
        <v>1</v>
      </c>
      <c r="N61" s="75">
        <f t="shared" si="8"/>
        <v>1</v>
      </c>
      <c r="O61" s="75">
        <f t="shared" si="9"/>
        <v>1</v>
      </c>
      <c r="P61" s="75"/>
      <c r="Q61" s="75"/>
      <c r="R61" s="76">
        <f t="shared" si="10"/>
        <v>65</v>
      </c>
      <c r="S61" s="36">
        <v>27.0</v>
      </c>
      <c r="T61" s="37">
        <f t="shared" si="11"/>
        <v>63</v>
      </c>
      <c r="U61" s="37">
        <f t="shared" si="12"/>
        <v>64</v>
      </c>
      <c r="V61" s="37">
        <f t="shared" si="13"/>
        <v>62</v>
      </c>
      <c r="W61" s="75">
        <v>23.0</v>
      </c>
      <c r="X61" s="75">
        <v>28.0</v>
      </c>
      <c r="Y61" s="75">
        <v>14.0</v>
      </c>
      <c r="Z61" s="77">
        <f t="shared" si="14"/>
        <v>77</v>
      </c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</row>
    <row r="62" ht="19.5" customHeight="1">
      <c r="A62" s="33">
        <v>56.0</v>
      </c>
      <c r="B62" s="74" t="s">
        <v>152</v>
      </c>
      <c r="C62" s="35" t="s">
        <v>153</v>
      </c>
      <c r="D62" s="75">
        <v>28.0</v>
      </c>
      <c r="E62" s="75">
        <f t="shared" si="1"/>
        <v>1</v>
      </c>
      <c r="F62" s="75">
        <f t="shared" si="2"/>
        <v>1</v>
      </c>
      <c r="G62" s="75">
        <f t="shared" si="3"/>
        <v>1</v>
      </c>
      <c r="H62" s="75">
        <v>28.0</v>
      </c>
      <c r="I62" s="75">
        <f t="shared" si="4"/>
        <v>1</v>
      </c>
      <c r="J62" s="75">
        <f t="shared" si="5"/>
        <v>1</v>
      </c>
      <c r="K62" s="75">
        <f t="shared" si="6"/>
        <v>1</v>
      </c>
      <c r="L62" s="75">
        <v>14.0</v>
      </c>
      <c r="M62" s="75">
        <f t="shared" si="7"/>
        <v>1</v>
      </c>
      <c r="N62" s="75">
        <f t="shared" si="8"/>
        <v>1</v>
      </c>
      <c r="O62" s="75">
        <f t="shared" si="9"/>
        <v>1</v>
      </c>
      <c r="P62" s="75"/>
      <c r="Q62" s="75"/>
      <c r="R62" s="76">
        <f t="shared" si="10"/>
        <v>70</v>
      </c>
      <c r="S62" s="36">
        <v>30.0</v>
      </c>
      <c r="T62" s="37">
        <f t="shared" si="11"/>
        <v>70</v>
      </c>
      <c r="U62" s="37">
        <f t="shared" si="12"/>
        <v>71</v>
      </c>
      <c r="V62" s="37">
        <f t="shared" si="13"/>
        <v>69</v>
      </c>
      <c r="W62" s="75">
        <v>28.0</v>
      </c>
      <c r="X62" s="75">
        <v>28.0</v>
      </c>
      <c r="Y62" s="75">
        <v>14.0</v>
      </c>
      <c r="Z62" s="77">
        <f t="shared" si="14"/>
        <v>84</v>
      </c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</row>
    <row r="63" ht="19.5" customHeight="1">
      <c r="A63" s="33">
        <v>57.0</v>
      </c>
      <c r="B63" s="74" t="s">
        <v>154</v>
      </c>
      <c r="C63" s="35" t="s">
        <v>155</v>
      </c>
      <c r="D63" s="75">
        <v>23.0</v>
      </c>
      <c r="E63" s="75">
        <f t="shared" si="1"/>
        <v>1</v>
      </c>
      <c r="F63" s="75">
        <f t="shared" si="2"/>
        <v>1</v>
      </c>
      <c r="G63" s="75">
        <f t="shared" si="3"/>
        <v>0</v>
      </c>
      <c r="H63" s="75">
        <v>28.0</v>
      </c>
      <c r="I63" s="75">
        <f t="shared" si="4"/>
        <v>1</v>
      </c>
      <c r="J63" s="75">
        <f t="shared" si="5"/>
        <v>1</v>
      </c>
      <c r="K63" s="75">
        <f t="shared" si="6"/>
        <v>1</v>
      </c>
      <c r="L63" s="75">
        <v>14.0</v>
      </c>
      <c r="M63" s="75">
        <f t="shared" si="7"/>
        <v>1</v>
      </c>
      <c r="N63" s="75">
        <f t="shared" si="8"/>
        <v>1</v>
      </c>
      <c r="O63" s="75">
        <f t="shared" si="9"/>
        <v>1</v>
      </c>
      <c r="P63" s="75"/>
      <c r="Q63" s="75"/>
      <c r="R63" s="76">
        <f t="shared" si="10"/>
        <v>65</v>
      </c>
      <c r="S63" s="36">
        <v>27.0</v>
      </c>
      <c r="T63" s="37">
        <f t="shared" si="11"/>
        <v>63</v>
      </c>
      <c r="U63" s="37">
        <f t="shared" si="12"/>
        <v>64</v>
      </c>
      <c r="V63" s="37">
        <f t="shared" si="13"/>
        <v>62</v>
      </c>
      <c r="W63" s="75">
        <v>23.0</v>
      </c>
      <c r="X63" s="75">
        <v>28.0</v>
      </c>
      <c r="Y63" s="75">
        <v>14.0</v>
      </c>
      <c r="Z63" s="77">
        <f t="shared" si="14"/>
        <v>77</v>
      </c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</row>
    <row r="64" ht="19.5" customHeight="1">
      <c r="A64" s="33">
        <v>58.0</v>
      </c>
      <c r="B64" s="74" t="s">
        <v>156</v>
      </c>
      <c r="C64" s="35" t="s">
        <v>157</v>
      </c>
      <c r="D64" s="75">
        <v>23.0</v>
      </c>
      <c r="E64" s="75">
        <f t="shared" si="1"/>
        <v>1</v>
      </c>
      <c r="F64" s="75">
        <f t="shared" si="2"/>
        <v>1</v>
      </c>
      <c r="G64" s="75">
        <f t="shared" si="3"/>
        <v>0</v>
      </c>
      <c r="H64" s="75">
        <v>26.0</v>
      </c>
      <c r="I64" s="75">
        <f t="shared" si="4"/>
        <v>1</v>
      </c>
      <c r="J64" s="75">
        <f t="shared" si="5"/>
        <v>1</v>
      </c>
      <c r="K64" s="75">
        <f t="shared" si="6"/>
        <v>1</v>
      </c>
      <c r="L64" s="75">
        <v>12.0</v>
      </c>
      <c r="M64" s="75">
        <f t="shared" si="7"/>
        <v>1</v>
      </c>
      <c r="N64" s="75">
        <f t="shared" si="8"/>
        <v>1</v>
      </c>
      <c r="O64" s="75">
        <f t="shared" si="9"/>
        <v>0</v>
      </c>
      <c r="P64" s="75"/>
      <c r="Q64" s="75"/>
      <c r="R64" s="76">
        <f t="shared" si="10"/>
        <v>61</v>
      </c>
      <c r="S64" s="36">
        <v>25.0</v>
      </c>
      <c r="T64" s="37">
        <f t="shared" si="11"/>
        <v>58.33333333</v>
      </c>
      <c r="U64" s="37">
        <f t="shared" si="12"/>
        <v>59.33333333</v>
      </c>
      <c r="V64" s="37">
        <f t="shared" si="13"/>
        <v>57.33333333</v>
      </c>
      <c r="W64" s="75">
        <v>23.0</v>
      </c>
      <c r="X64" s="75">
        <v>26.0</v>
      </c>
      <c r="Y64" s="75">
        <v>12.0</v>
      </c>
      <c r="Z64" s="77">
        <f t="shared" si="14"/>
        <v>70.33333333</v>
      </c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</row>
    <row r="65" ht="19.5" customHeight="1">
      <c r="A65" s="33">
        <v>59.0</v>
      </c>
      <c r="B65" s="74" t="s">
        <v>158</v>
      </c>
      <c r="C65" s="35" t="s">
        <v>159</v>
      </c>
      <c r="D65" s="75">
        <v>22.0</v>
      </c>
      <c r="E65" s="75">
        <f t="shared" si="1"/>
        <v>1</v>
      </c>
      <c r="F65" s="75">
        <f t="shared" si="2"/>
        <v>0</v>
      </c>
      <c r="G65" s="75">
        <f t="shared" si="3"/>
        <v>0</v>
      </c>
      <c r="H65" s="75">
        <v>20.0</v>
      </c>
      <c r="I65" s="75">
        <f t="shared" si="4"/>
        <v>1</v>
      </c>
      <c r="J65" s="75">
        <f t="shared" si="5"/>
        <v>0</v>
      </c>
      <c r="K65" s="75">
        <f t="shared" si="6"/>
        <v>0</v>
      </c>
      <c r="L65" s="75">
        <v>14.0</v>
      </c>
      <c r="M65" s="75">
        <f t="shared" si="7"/>
        <v>1</v>
      </c>
      <c r="N65" s="75">
        <f t="shared" si="8"/>
        <v>1</v>
      </c>
      <c r="O65" s="75">
        <f t="shared" si="9"/>
        <v>1</v>
      </c>
      <c r="P65" s="75"/>
      <c r="Q65" s="75"/>
      <c r="R65" s="76">
        <f t="shared" si="10"/>
        <v>56</v>
      </c>
      <c r="S65" s="36">
        <v>24.0</v>
      </c>
      <c r="T65" s="37">
        <f t="shared" si="11"/>
        <v>56</v>
      </c>
      <c r="U65" s="37">
        <f t="shared" si="12"/>
        <v>57</v>
      </c>
      <c r="V65" s="37">
        <f t="shared" si="13"/>
        <v>55</v>
      </c>
      <c r="W65" s="75">
        <v>22.0</v>
      </c>
      <c r="X65" s="75">
        <v>20.0</v>
      </c>
      <c r="Y65" s="75">
        <v>14.0</v>
      </c>
      <c r="Z65" s="77">
        <f t="shared" si="14"/>
        <v>70</v>
      </c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</row>
    <row r="66" ht="19.5" customHeight="1">
      <c r="A66" s="33">
        <v>60.0</v>
      </c>
      <c r="B66" s="74" t="s">
        <v>160</v>
      </c>
      <c r="C66" s="35" t="s">
        <v>161</v>
      </c>
      <c r="D66" s="75">
        <v>28.0</v>
      </c>
      <c r="E66" s="75">
        <f t="shared" si="1"/>
        <v>1</v>
      </c>
      <c r="F66" s="75">
        <f t="shared" si="2"/>
        <v>1</v>
      </c>
      <c r="G66" s="75">
        <f t="shared" si="3"/>
        <v>1</v>
      </c>
      <c r="H66" s="75">
        <v>28.0</v>
      </c>
      <c r="I66" s="75">
        <f t="shared" si="4"/>
        <v>1</v>
      </c>
      <c r="J66" s="75">
        <f t="shared" si="5"/>
        <v>1</v>
      </c>
      <c r="K66" s="75">
        <f t="shared" si="6"/>
        <v>1</v>
      </c>
      <c r="L66" s="75">
        <v>14.0</v>
      </c>
      <c r="M66" s="75">
        <f t="shared" si="7"/>
        <v>1</v>
      </c>
      <c r="N66" s="75">
        <f t="shared" si="8"/>
        <v>1</v>
      </c>
      <c r="O66" s="75">
        <f t="shared" si="9"/>
        <v>1</v>
      </c>
      <c r="P66" s="75"/>
      <c r="Q66" s="75"/>
      <c r="R66" s="76">
        <f t="shared" si="10"/>
        <v>70</v>
      </c>
      <c r="S66" s="36">
        <v>27.0</v>
      </c>
      <c r="T66" s="37">
        <f t="shared" si="11"/>
        <v>63</v>
      </c>
      <c r="U66" s="37">
        <f t="shared" si="12"/>
        <v>64</v>
      </c>
      <c r="V66" s="37">
        <f t="shared" si="13"/>
        <v>62</v>
      </c>
      <c r="W66" s="75">
        <v>28.0</v>
      </c>
      <c r="X66" s="75">
        <v>28.0</v>
      </c>
      <c r="Y66" s="75">
        <v>14.0</v>
      </c>
      <c r="Z66" s="77">
        <f t="shared" si="14"/>
        <v>77</v>
      </c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</row>
    <row r="67" ht="19.5" customHeight="1">
      <c r="A67" s="33">
        <v>61.0</v>
      </c>
      <c r="B67" s="74" t="s">
        <v>162</v>
      </c>
      <c r="C67" s="35" t="s">
        <v>163</v>
      </c>
      <c r="D67" s="75">
        <v>12.0</v>
      </c>
      <c r="E67" s="75">
        <f t="shared" si="1"/>
        <v>0</v>
      </c>
      <c r="F67" s="75">
        <f t="shared" si="2"/>
        <v>0</v>
      </c>
      <c r="G67" s="75">
        <f t="shared" si="3"/>
        <v>0</v>
      </c>
      <c r="H67" s="75">
        <v>16.0</v>
      </c>
      <c r="I67" s="75">
        <f t="shared" si="4"/>
        <v>0</v>
      </c>
      <c r="J67" s="75">
        <f t="shared" si="5"/>
        <v>0</v>
      </c>
      <c r="K67" s="75">
        <f t="shared" si="6"/>
        <v>0</v>
      </c>
      <c r="L67" s="75">
        <v>0.0</v>
      </c>
      <c r="M67" s="75">
        <f t="shared" si="7"/>
        <v>0</v>
      </c>
      <c r="N67" s="75">
        <f t="shared" si="8"/>
        <v>0</v>
      </c>
      <c r="O67" s="75">
        <f t="shared" si="9"/>
        <v>0</v>
      </c>
      <c r="P67" s="75"/>
      <c r="Q67" s="75"/>
      <c r="R67" s="76">
        <f t="shared" si="10"/>
        <v>28</v>
      </c>
      <c r="S67" s="36">
        <v>25.0</v>
      </c>
      <c r="T67" s="37">
        <f t="shared" si="11"/>
        <v>58.33333333</v>
      </c>
      <c r="U67" s="37">
        <f t="shared" si="12"/>
        <v>59.33333333</v>
      </c>
      <c r="V67" s="37">
        <f t="shared" si="13"/>
        <v>57.33333333</v>
      </c>
      <c r="W67" s="75">
        <v>12.0</v>
      </c>
      <c r="X67" s="75">
        <v>16.0</v>
      </c>
      <c r="Y67" s="75">
        <v>0.0</v>
      </c>
      <c r="Z67" s="77">
        <f t="shared" si="14"/>
        <v>58.33333333</v>
      </c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</row>
    <row r="68" ht="19.5" customHeight="1">
      <c r="A68" s="33">
        <v>62.0</v>
      </c>
      <c r="B68" s="74" t="s">
        <v>164</v>
      </c>
      <c r="C68" s="35" t="s">
        <v>165</v>
      </c>
      <c r="D68" s="75">
        <v>28.0</v>
      </c>
      <c r="E68" s="75">
        <f t="shared" si="1"/>
        <v>1</v>
      </c>
      <c r="F68" s="75">
        <f t="shared" si="2"/>
        <v>1</v>
      </c>
      <c r="G68" s="75">
        <f t="shared" si="3"/>
        <v>1</v>
      </c>
      <c r="H68" s="75">
        <v>28.0</v>
      </c>
      <c r="I68" s="75">
        <f t="shared" si="4"/>
        <v>1</v>
      </c>
      <c r="J68" s="75">
        <f t="shared" si="5"/>
        <v>1</v>
      </c>
      <c r="K68" s="75">
        <f t="shared" si="6"/>
        <v>1</v>
      </c>
      <c r="L68" s="75">
        <v>14.0</v>
      </c>
      <c r="M68" s="75">
        <f t="shared" si="7"/>
        <v>1</v>
      </c>
      <c r="N68" s="75">
        <f t="shared" si="8"/>
        <v>1</v>
      </c>
      <c r="O68" s="75">
        <f t="shared" si="9"/>
        <v>1</v>
      </c>
      <c r="P68" s="75"/>
      <c r="Q68" s="75"/>
      <c r="R68" s="76">
        <f t="shared" si="10"/>
        <v>70</v>
      </c>
      <c r="S68" s="36">
        <v>25.0</v>
      </c>
      <c r="T68" s="37">
        <f t="shared" si="11"/>
        <v>58.33333333</v>
      </c>
      <c r="U68" s="37">
        <f t="shared" si="12"/>
        <v>59.33333333</v>
      </c>
      <c r="V68" s="37">
        <f t="shared" si="13"/>
        <v>57.33333333</v>
      </c>
      <c r="W68" s="75">
        <v>28.0</v>
      </c>
      <c r="X68" s="75">
        <v>28.0</v>
      </c>
      <c r="Y68" s="75">
        <v>14.0</v>
      </c>
      <c r="Z68" s="77">
        <f t="shared" si="14"/>
        <v>72.33333333</v>
      </c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</row>
    <row r="69" ht="19.5" customHeight="1">
      <c r="A69" s="33">
        <v>63.0</v>
      </c>
      <c r="B69" s="74" t="s">
        <v>166</v>
      </c>
      <c r="C69" s="35" t="s">
        <v>167</v>
      </c>
      <c r="D69" s="75">
        <v>28.0</v>
      </c>
      <c r="E69" s="75">
        <f t="shared" si="1"/>
        <v>1</v>
      </c>
      <c r="F69" s="75">
        <f t="shared" si="2"/>
        <v>1</v>
      </c>
      <c r="G69" s="75">
        <f t="shared" si="3"/>
        <v>1</v>
      </c>
      <c r="H69" s="75">
        <v>28.0</v>
      </c>
      <c r="I69" s="75">
        <f t="shared" si="4"/>
        <v>1</v>
      </c>
      <c r="J69" s="75">
        <f t="shared" si="5"/>
        <v>1</v>
      </c>
      <c r="K69" s="75">
        <f t="shared" si="6"/>
        <v>1</v>
      </c>
      <c r="L69" s="75">
        <v>14.0</v>
      </c>
      <c r="M69" s="75">
        <f t="shared" si="7"/>
        <v>1</v>
      </c>
      <c r="N69" s="75">
        <f t="shared" si="8"/>
        <v>1</v>
      </c>
      <c r="O69" s="75">
        <f t="shared" si="9"/>
        <v>1</v>
      </c>
      <c r="P69" s="75"/>
      <c r="Q69" s="75"/>
      <c r="R69" s="76">
        <f t="shared" si="10"/>
        <v>70</v>
      </c>
      <c r="S69" s="36">
        <v>28.0</v>
      </c>
      <c r="T69" s="37">
        <f t="shared" si="11"/>
        <v>65.33333333</v>
      </c>
      <c r="U69" s="37">
        <f t="shared" si="12"/>
        <v>66.33333333</v>
      </c>
      <c r="V69" s="37">
        <f t="shared" si="13"/>
        <v>64.33333333</v>
      </c>
      <c r="W69" s="75">
        <v>28.0</v>
      </c>
      <c r="X69" s="75">
        <v>28.0</v>
      </c>
      <c r="Y69" s="75">
        <v>14.0</v>
      </c>
      <c r="Z69" s="77">
        <f t="shared" si="14"/>
        <v>79.33333333</v>
      </c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</row>
    <row r="70" ht="19.5" customHeight="1">
      <c r="A70" s="33">
        <v>64.0</v>
      </c>
      <c r="B70" s="74" t="s">
        <v>168</v>
      </c>
      <c r="C70" s="35" t="s">
        <v>169</v>
      </c>
      <c r="D70" s="75">
        <v>22.0</v>
      </c>
      <c r="E70" s="75">
        <f t="shared" si="1"/>
        <v>1</v>
      </c>
      <c r="F70" s="75">
        <f t="shared" si="2"/>
        <v>0</v>
      </c>
      <c r="G70" s="75">
        <f t="shared" si="3"/>
        <v>0</v>
      </c>
      <c r="H70" s="75">
        <v>25.0</v>
      </c>
      <c r="I70" s="75">
        <f t="shared" si="4"/>
        <v>1</v>
      </c>
      <c r="J70" s="75">
        <f t="shared" si="5"/>
        <v>1</v>
      </c>
      <c r="K70" s="75">
        <f t="shared" si="6"/>
        <v>0</v>
      </c>
      <c r="L70" s="75">
        <v>14.0</v>
      </c>
      <c r="M70" s="75">
        <f t="shared" si="7"/>
        <v>1</v>
      </c>
      <c r="N70" s="75">
        <f t="shared" si="8"/>
        <v>1</v>
      </c>
      <c r="O70" s="75">
        <f t="shared" si="9"/>
        <v>1</v>
      </c>
      <c r="P70" s="75"/>
      <c r="Q70" s="75"/>
      <c r="R70" s="76">
        <f t="shared" si="10"/>
        <v>61</v>
      </c>
      <c r="S70" s="36">
        <v>28.0</v>
      </c>
      <c r="T70" s="37">
        <f t="shared" si="11"/>
        <v>65.33333333</v>
      </c>
      <c r="U70" s="37">
        <f t="shared" si="12"/>
        <v>66.33333333</v>
      </c>
      <c r="V70" s="37">
        <f t="shared" si="13"/>
        <v>64.33333333</v>
      </c>
      <c r="W70" s="75">
        <v>22.0</v>
      </c>
      <c r="X70" s="75">
        <v>25.0</v>
      </c>
      <c r="Y70" s="75">
        <v>14.0</v>
      </c>
      <c r="Z70" s="77">
        <f t="shared" si="14"/>
        <v>79.33333333</v>
      </c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</row>
    <row r="71" ht="19.5" customHeight="1">
      <c r="A71" s="33">
        <v>65.0</v>
      </c>
      <c r="B71" s="74" t="s">
        <v>170</v>
      </c>
      <c r="C71" s="35" t="s">
        <v>171</v>
      </c>
      <c r="D71" s="75">
        <v>23.0</v>
      </c>
      <c r="E71" s="75">
        <f t="shared" si="1"/>
        <v>1</v>
      </c>
      <c r="F71" s="75">
        <f t="shared" si="2"/>
        <v>1</v>
      </c>
      <c r="G71" s="75">
        <f t="shared" si="3"/>
        <v>0</v>
      </c>
      <c r="H71" s="75">
        <v>28.0</v>
      </c>
      <c r="I71" s="75">
        <f t="shared" si="4"/>
        <v>1</v>
      </c>
      <c r="J71" s="75">
        <f t="shared" si="5"/>
        <v>1</v>
      </c>
      <c r="K71" s="75">
        <f t="shared" si="6"/>
        <v>1</v>
      </c>
      <c r="L71" s="75">
        <v>14.0</v>
      </c>
      <c r="M71" s="75">
        <f t="shared" si="7"/>
        <v>1</v>
      </c>
      <c r="N71" s="75">
        <f t="shared" si="8"/>
        <v>1</v>
      </c>
      <c r="O71" s="75">
        <f t="shared" si="9"/>
        <v>1</v>
      </c>
      <c r="P71" s="75"/>
      <c r="Q71" s="75"/>
      <c r="R71" s="76">
        <f t="shared" si="10"/>
        <v>65</v>
      </c>
      <c r="S71" s="36">
        <v>26.0</v>
      </c>
      <c r="T71" s="37">
        <f t="shared" si="11"/>
        <v>60.66666667</v>
      </c>
      <c r="U71" s="37">
        <f t="shared" si="12"/>
        <v>61.66666667</v>
      </c>
      <c r="V71" s="37">
        <f t="shared" si="13"/>
        <v>59.66666667</v>
      </c>
      <c r="W71" s="75">
        <v>23.0</v>
      </c>
      <c r="X71" s="75">
        <v>28.0</v>
      </c>
      <c r="Y71" s="75">
        <v>14.0</v>
      </c>
      <c r="Z71" s="77">
        <f t="shared" si="14"/>
        <v>74.66666667</v>
      </c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</row>
    <row r="72" ht="19.5" customHeight="1">
      <c r="A72" s="33">
        <v>66.0</v>
      </c>
      <c r="B72" s="74" t="s">
        <v>172</v>
      </c>
      <c r="C72" s="35" t="s">
        <v>173</v>
      </c>
      <c r="D72" s="75">
        <v>0.0</v>
      </c>
      <c r="E72" s="75">
        <f t="shared" si="1"/>
        <v>0</v>
      </c>
      <c r="F72" s="75">
        <f t="shared" si="2"/>
        <v>0</v>
      </c>
      <c r="G72" s="75">
        <f t="shared" si="3"/>
        <v>0</v>
      </c>
      <c r="H72" s="75">
        <v>0.0</v>
      </c>
      <c r="I72" s="75">
        <f t="shared" si="4"/>
        <v>0</v>
      </c>
      <c r="J72" s="75">
        <f t="shared" si="5"/>
        <v>0</v>
      </c>
      <c r="K72" s="75">
        <f t="shared" si="6"/>
        <v>0</v>
      </c>
      <c r="L72" s="75">
        <v>0.0</v>
      </c>
      <c r="M72" s="75">
        <f t="shared" si="7"/>
        <v>0</v>
      </c>
      <c r="N72" s="75">
        <f t="shared" si="8"/>
        <v>0</v>
      </c>
      <c r="O72" s="75">
        <f t="shared" si="9"/>
        <v>0</v>
      </c>
      <c r="P72" s="75"/>
      <c r="Q72" s="75"/>
      <c r="R72" s="76">
        <f t="shared" si="10"/>
        <v>0</v>
      </c>
      <c r="S72" s="36">
        <v>26.0</v>
      </c>
      <c r="T72" s="37">
        <f t="shared" si="11"/>
        <v>60.66666667</v>
      </c>
      <c r="U72" s="37">
        <f t="shared" si="12"/>
        <v>61.66666667</v>
      </c>
      <c r="V72" s="37">
        <f t="shared" si="13"/>
        <v>59.66666667</v>
      </c>
      <c r="W72" s="75">
        <v>0.0</v>
      </c>
      <c r="X72" s="75">
        <v>0.0</v>
      </c>
      <c r="Y72" s="75">
        <v>0.0</v>
      </c>
      <c r="Z72" s="77">
        <f t="shared" si="14"/>
        <v>60.66666667</v>
      </c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</row>
    <row r="73" ht="19.5" customHeight="1">
      <c r="A73" s="33">
        <v>67.0</v>
      </c>
      <c r="B73" s="74" t="s">
        <v>174</v>
      </c>
      <c r="C73" s="35" t="s">
        <v>175</v>
      </c>
      <c r="D73" s="75">
        <v>22.0</v>
      </c>
      <c r="E73" s="75">
        <f t="shared" si="1"/>
        <v>1</v>
      </c>
      <c r="F73" s="75">
        <f t="shared" si="2"/>
        <v>0</v>
      </c>
      <c r="G73" s="75">
        <f t="shared" si="3"/>
        <v>0</v>
      </c>
      <c r="H73" s="75">
        <v>20.0</v>
      </c>
      <c r="I73" s="75">
        <f t="shared" si="4"/>
        <v>1</v>
      </c>
      <c r="J73" s="75">
        <f t="shared" si="5"/>
        <v>0</v>
      </c>
      <c r="K73" s="75">
        <f t="shared" si="6"/>
        <v>0</v>
      </c>
      <c r="L73" s="75">
        <v>13.0</v>
      </c>
      <c r="M73" s="75">
        <f t="shared" si="7"/>
        <v>1</v>
      </c>
      <c r="N73" s="75">
        <f t="shared" si="8"/>
        <v>1</v>
      </c>
      <c r="O73" s="75">
        <f t="shared" si="9"/>
        <v>1</v>
      </c>
      <c r="P73" s="75"/>
      <c r="Q73" s="75"/>
      <c r="R73" s="76">
        <f t="shared" si="10"/>
        <v>55</v>
      </c>
      <c r="S73" s="36">
        <v>30.0</v>
      </c>
      <c r="T73" s="37">
        <f t="shared" si="11"/>
        <v>70</v>
      </c>
      <c r="U73" s="37">
        <f t="shared" si="12"/>
        <v>71</v>
      </c>
      <c r="V73" s="37">
        <f t="shared" si="13"/>
        <v>69</v>
      </c>
      <c r="W73" s="75">
        <v>22.0</v>
      </c>
      <c r="X73" s="75">
        <v>20.0</v>
      </c>
      <c r="Y73" s="75">
        <v>13.0</v>
      </c>
      <c r="Z73" s="77">
        <f t="shared" si="14"/>
        <v>83</v>
      </c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</row>
    <row r="74" ht="19.5" customHeight="1">
      <c r="A74" s="33">
        <v>68.0</v>
      </c>
      <c r="B74" s="74" t="s">
        <v>176</v>
      </c>
      <c r="C74" s="35" t="s">
        <v>177</v>
      </c>
      <c r="D74" s="75">
        <v>28.0</v>
      </c>
      <c r="E74" s="75">
        <f t="shared" si="1"/>
        <v>1</v>
      </c>
      <c r="F74" s="75">
        <f t="shared" si="2"/>
        <v>1</v>
      </c>
      <c r="G74" s="75">
        <f t="shared" si="3"/>
        <v>1</v>
      </c>
      <c r="H74" s="75">
        <v>28.0</v>
      </c>
      <c r="I74" s="75">
        <f t="shared" si="4"/>
        <v>1</v>
      </c>
      <c r="J74" s="75">
        <f t="shared" si="5"/>
        <v>1</v>
      </c>
      <c r="K74" s="75">
        <f t="shared" si="6"/>
        <v>1</v>
      </c>
      <c r="L74" s="75">
        <v>14.0</v>
      </c>
      <c r="M74" s="75">
        <f t="shared" si="7"/>
        <v>1</v>
      </c>
      <c r="N74" s="75">
        <f t="shared" si="8"/>
        <v>1</v>
      </c>
      <c r="O74" s="75">
        <f t="shared" si="9"/>
        <v>1</v>
      </c>
      <c r="P74" s="75"/>
      <c r="Q74" s="75"/>
      <c r="R74" s="76">
        <f t="shared" si="10"/>
        <v>70</v>
      </c>
      <c r="S74" s="36">
        <v>27.0</v>
      </c>
      <c r="T74" s="37">
        <f t="shared" si="11"/>
        <v>63</v>
      </c>
      <c r="U74" s="37">
        <f t="shared" si="12"/>
        <v>64</v>
      </c>
      <c r="V74" s="37">
        <f t="shared" si="13"/>
        <v>62</v>
      </c>
      <c r="W74" s="75">
        <v>28.0</v>
      </c>
      <c r="X74" s="75">
        <v>28.0</v>
      </c>
      <c r="Y74" s="75">
        <v>14.0</v>
      </c>
      <c r="Z74" s="77">
        <f t="shared" si="14"/>
        <v>77</v>
      </c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</row>
    <row r="75" ht="19.5" customHeight="1">
      <c r="A75" s="33">
        <v>69.0</v>
      </c>
      <c r="B75" s="74" t="s">
        <v>178</v>
      </c>
      <c r="C75" s="35" t="s">
        <v>179</v>
      </c>
      <c r="D75" s="75">
        <v>28.0</v>
      </c>
      <c r="E75" s="75">
        <f t="shared" si="1"/>
        <v>1</v>
      </c>
      <c r="F75" s="75">
        <f t="shared" si="2"/>
        <v>1</v>
      </c>
      <c r="G75" s="75">
        <f t="shared" si="3"/>
        <v>1</v>
      </c>
      <c r="H75" s="75">
        <v>28.0</v>
      </c>
      <c r="I75" s="75">
        <f t="shared" si="4"/>
        <v>1</v>
      </c>
      <c r="J75" s="75">
        <f t="shared" si="5"/>
        <v>1</v>
      </c>
      <c r="K75" s="75">
        <f t="shared" si="6"/>
        <v>1</v>
      </c>
      <c r="L75" s="75">
        <v>14.0</v>
      </c>
      <c r="M75" s="75">
        <f t="shared" si="7"/>
        <v>1</v>
      </c>
      <c r="N75" s="75">
        <f t="shared" si="8"/>
        <v>1</v>
      </c>
      <c r="O75" s="75">
        <f t="shared" si="9"/>
        <v>1</v>
      </c>
      <c r="P75" s="75"/>
      <c r="Q75" s="75"/>
      <c r="R75" s="76">
        <f t="shared" si="10"/>
        <v>70</v>
      </c>
      <c r="S75" s="36">
        <v>26.0</v>
      </c>
      <c r="T75" s="37">
        <f t="shared" si="11"/>
        <v>60.66666667</v>
      </c>
      <c r="U75" s="37">
        <f t="shared" si="12"/>
        <v>61.66666667</v>
      </c>
      <c r="V75" s="37">
        <f t="shared" si="13"/>
        <v>59.66666667</v>
      </c>
      <c r="W75" s="75">
        <v>28.0</v>
      </c>
      <c r="X75" s="75">
        <v>28.0</v>
      </c>
      <c r="Y75" s="75">
        <v>14.0</v>
      </c>
      <c r="Z75" s="77">
        <f t="shared" si="14"/>
        <v>74.66666667</v>
      </c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</row>
    <row r="76" ht="19.5" customHeight="1">
      <c r="A76" s="33">
        <v>70.0</v>
      </c>
      <c r="B76" s="74" t="s">
        <v>180</v>
      </c>
      <c r="C76" s="35" t="s">
        <v>181</v>
      </c>
      <c r="D76" s="75">
        <v>22.0</v>
      </c>
      <c r="E76" s="75">
        <f t="shared" si="1"/>
        <v>1</v>
      </c>
      <c r="F76" s="75">
        <f t="shared" si="2"/>
        <v>0</v>
      </c>
      <c r="G76" s="75">
        <f t="shared" si="3"/>
        <v>0</v>
      </c>
      <c r="H76" s="75">
        <v>20.0</v>
      </c>
      <c r="I76" s="75">
        <f t="shared" si="4"/>
        <v>1</v>
      </c>
      <c r="J76" s="75">
        <f t="shared" si="5"/>
        <v>0</v>
      </c>
      <c r="K76" s="75">
        <f t="shared" si="6"/>
        <v>0</v>
      </c>
      <c r="L76" s="75">
        <v>14.0</v>
      </c>
      <c r="M76" s="75">
        <f t="shared" si="7"/>
        <v>1</v>
      </c>
      <c r="N76" s="75">
        <f t="shared" si="8"/>
        <v>1</v>
      </c>
      <c r="O76" s="75">
        <f t="shared" si="9"/>
        <v>1</v>
      </c>
      <c r="P76" s="75"/>
      <c r="Q76" s="75"/>
      <c r="R76" s="76">
        <f t="shared" si="10"/>
        <v>56</v>
      </c>
      <c r="S76" s="36">
        <v>25.0</v>
      </c>
      <c r="T76" s="37">
        <f t="shared" si="11"/>
        <v>58.33333333</v>
      </c>
      <c r="U76" s="37">
        <f t="shared" si="12"/>
        <v>59.33333333</v>
      </c>
      <c r="V76" s="37">
        <f t="shared" si="13"/>
        <v>57.33333333</v>
      </c>
      <c r="W76" s="75">
        <v>22.0</v>
      </c>
      <c r="X76" s="75">
        <v>20.0</v>
      </c>
      <c r="Y76" s="75">
        <v>14.0</v>
      </c>
      <c r="Z76" s="77">
        <f t="shared" si="14"/>
        <v>72.33333333</v>
      </c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</row>
    <row r="77" ht="19.5" customHeight="1">
      <c r="A77" s="33">
        <v>71.0</v>
      </c>
      <c r="B77" s="74" t="s">
        <v>182</v>
      </c>
      <c r="C77" s="35" t="s">
        <v>183</v>
      </c>
      <c r="D77" s="75">
        <v>28.0</v>
      </c>
      <c r="E77" s="75">
        <f t="shared" si="1"/>
        <v>1</v>
      </c>
      <c r="F77" s="75">
        <f t="shared" si="2"/>
        <v>1</v>
      </c>
      <c r="G77" s="75">
        <f t="shared" si="3"/>
        <v>1</v>
      </c>
      <c r="H77" s="75">
        <v>28.0</v>
      </c>
      <c r="I77" s="75">
        <f t="shared" si="4"/>
        <v>1</v>
      </c>
      <c r="J77" s="75">
        <f t="shared" si="5"/>
        <v>1</v>
      </c>
      <c r="K77" s="75">
        <f t="shared" si="6"/>
        <v>1</v>
      </c>
      <c r="L77" s="75">
        <v>14.0</v>
      </c>
      <c r="M77" s="75">
        <f t="shared" si="7"/>
        <v>1</v>
      </c>
      <c r="N77" s="75">
        <f t="shared" si="8"/>
        <v>1</v>
      </c>
      <c r="O77" s="75">
        <f t="shared" si="9"/>
        <v>1</v>
      </c>
      <c r="P77" s="75"/>
      <c r="Q77" s="75"/>
      <c r="R77" s="76">
        <f t="shared" si="10"/>
        <v>70</v>
      </c>
      <c r="S77" s="36">
        <v>25.0</v>
      </c>
      <c r="T77" s="37">
        <f t="shared" si="11"/>
        <v>58.33333333</v>
      </c>
      <c r="U77" s="37">
        <f t="shared" si="12"/>
        <v>59.33333333</v>
      </c>
      <c r="V77" s="37">
        <f t="shared" si="13"/>
        <v>57.33333333</v>
      </c>
      <c r="W77" s="75">
        <v>28.0</v>
      </c>
      <c r="X77" s="75">
        <v>28.0</v>
      </c>
      <c r="Y77" s="75">
        <v>14.0</v>
      </c>
      <c r="Z77" s="77">
        <f t="shared" si="14"/>
        <v>72.33333333</v>
      </c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</row>
    <row r="78" ht="19.5" customHeight="1">
      <c r="A78" s="33">
        <v>72.0</v>
      </c>
      <c r="B78" s="74" t="s">
        <v>184</v>
      </c>
      <c r="C78" s="35" t="s">
        <v>185</v>
      </c>
      <c r="D78" s="75">
        <v>28.0</v>
      </c>
      <c r="E78" s="75">
        <f t="shared" si="1"/>
        <v>1</v>
      </c>
      <c r="F78" s="75">
        <f t="shared" si="2"/>
        <v>1</v>
      </c>
      <c r="G78" s="75">
        <f t="shared" si="3"/>
        <v>1</v>
      </c>
      <c r="H78" s="75">
        <v>28.0</v>
      </c>
      <c r="I78" s="75">
        <f t="shared" si="4"/>
        <v>1</v>
      </c>
      <c r="J78" s="75">
        <f t="shared" si="5"/>
        <v>1</v>
      </c>
      <c r="K78" s="75">
        <f t="shared" si="6"/>
        <v>1</v>
      </c>
      <c r="L78" s="75">
        <v>14.0</v>
      </c>
      <c r="M78" s="75">
        <f t="shared" si="7"/>
        <v>1</v>
      </c>
      <c r="N78" s="75">
        <f t="shared" si="8"/>
        <v>1</v>
      </c>
      <c r="O78" s="75">
        <f t="shared" si="9"/>
        <v>1</v>
      </c>
      <c r="P78" s="75"/>
      <c r="Q78" s="75"/>
      <c r="R78" s="76">
        <f t="shared" si="10"/>
        <v>70</v>
      </c>
      <c r="S78" s="36">
        <v>25.0</v>
      </c>
      <c r="T78" s="37">
        <f t="shared" si="11"/>
        <v>58.33333333</v>
      </c>
      <c r="U78" s="37">
        <f t="shared" si="12"/>
        <v>59.33333333</v>
      </c>
      <c r="V78" s="37">
        <f t="shared" si="13"/>
        <v>57.33333333</v>
      </c>
      <c r="W78" s="75">
        <v>28.0</v>
      </c>
      <c r="X78" s="75">
        <v>28.0</v>
      </c>
      <c r="Y78" s="75">
        <v>14.0</v>
      </c>
      <c r="Z78" s="77">
        <f t="shared" si="14"/>
        <v>72.33333333</v>
      </c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</row>
    <row r="79" ht="19.5" customHeight="1">
      <c r="A79" s="33">
        <v>73.0</v>
      </c>
      <c r="B79" s="74" t="s">
        <v>186</v>
      </c>
      <c r="C79" s="35" t="s">
        <v>187</v>
      </c>
      <c r="D79" s="75">
        <v>22.0</v>
      </c>
      <c r="E79" s="75">
        <f t="shared" si="1"/>
        <v>1</v>
      </c>
      <c r="F79" s="75">
        <f t="shared" si="2"/>
        <v>0</v>
      </c>
      <c r="G79" s="75">
        <f t="shared" si="3"/>
        <v>0</v>
      </c>
      <c r="H79" s="75">
        <v>25.0</v>
      </c>
      <c r="I79" s="75">
        <f t="shared" si="4"/>
        <v>1</v>
      </c>
      <c r="J79" s="75">
        <f t="shared" si="5"/>
        <v>1</v>
      </c>
      <c r="K79" s="75">
        <f t="shared" si="6"/>
        <v>0</v>
      </c>
      <c r="L79" s="75">
        <v>14.0</v>
      </c>
      <c r="M79" s="75">
        <f t="shared" si="7"/>
        <v>1</v>
      </c>
      <c r="N79" s="75">
        <f t="shared" si="8"/>
        <v>1</v>
      </c>
      <c r="O79" s="75">
        <f t="shared" si="9"/>
        <v>1</v>
      </c>
      <c r="P79" s="75"/>
      <c r="Q79" s="75"/>
      <c r="R79" s="76">
        <f t="shared" si="10"/>
        <v>61</v>
      </c>
      <c r="S79" s="36">
        <v>30.0</v>
      </c>
      <c r="T79" s="37">
        <f t="shared" si="11"/>
        <v>70</v>
      </c>
      <c r="U79" s="37">
        <f t="shared" si="12"/>
        <v>71</v>
      </c>
      <c r="V79" s="37">
        <f t="shared" si="13"/>
        <v>69</v>
      </c>
      <c r="W79" s="75">
        <v>22.0</v>
      </c>
      <c r="X79" s="75">
        <v>25.0</v>
      </c>
      <c r="Y79" s="75">
        <v>14.0</v>
      </c>
      <c r="Z79" s="77">
        <f t="shared" si="14"/>
        <v>84</v>
      </c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</row>
    <row r="80" ht="19.5" customHeight="1">
      <c r="A80" s="33">
        <v>74.0</v>
      </c>
      <c r="B80" s="74" t="s">
        <v>188</v>
      </c>
      <c r="C80" s="35" t="s">
        <v>189</v>
      </c>
      <c r="D80" s="75">
        <v>28.0</v>
      </c>
      <c r="E80" s="75">
        <f t="shared" si="1"/>
        <v>1</v>
      </c>
      <c r="F80" s="75">
        <f t="shared" si="2"/>
        <v>1</v>
      </c>
      <c r="G80" s="75">
        <f t="shared" si="3"/>
        <v>1</v>
      </c>
      <c r="H80" s="75">
        <v>28.0</v>
      </c>
      <c r="I80" s="75">
        <f t="shared" si="4"/>
        <v>1</v>
      </c>
      <c r="J80" s="75">
        <f t="shared" si="5"/>
        <v>1</v>
      </c>
      <c r="K80" s="75">
        <f t="shared" si="6"/>
        <v>1</v>
      </c>
      <c r="L80" s="75">
        <v>14.0</v>
      </c>
      <c r="M80" s="75">
        <f t="shared" si="7"/>
        <v>1</v>
      </c>
      <c r="N80" s="75">
        <f t="shared" si="8"/>
        <v>1</v>
      </c>
      <c r="O80" s="75">
        <f t="shared" si="9"/>
        <v>1</v>
      </c>
      <c r="P80" s="75"/>
      <c r="Q80" s="75"/>
      <c r="R80" s="76">
        <f t="shared" si="10"/>
        <v>70</v>
      </c>
      <c r="S80" s="36">
        <v>25.0</v>
      </c>
      <c r="T80" s="37">
        <f t="shared" si="11"/>
        <v>58.33333333</v>
      </c>
      <c r="U80" s="37">
        <f t="shared" si="12"/>
        <v>59.33333333</v>
      </c>
      <c r="V80" s="37">
        <f t="shared" si="13"/>
        <v>57.33333333</v>
      </c>
      <c r="W80" s="75">
        <v>28.0</v>
      </c>
      <c r="X80" s="75">
        <v>28.0</v>
      </c>
      <c r="Y80" s="75">
        <v>14.0</v>
      </c>
      <c r="Z80" s="77">
        <f t="shared" si="14"/>
        <v>72.33333333</v>
      </c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</row>
    <row r="81" ht="19.5" customHeight="1">
      <c r="A81" s="33">
        <v>75.0</v>
      </c>
      <c r="B81" s="74" t="s">
        <v>190</v>
      </c>
      <c r="C81" s="35" t="s">
        <v>191</v>
      </c>
      <c r="D81" s="75">
        <v>22.0</v>
      </c>
      <c r="E81" s="75">
        <f t="shared" si="1"/>
        <v>1</v>
      </c>
      <c r="F81" s="75">
        <f t="shared" si="2"/>
        <v>0</v>
      </c>
      <c r="G81" s="75">
        <f t="shared" si="3"/>
        <v>0</v>
      </c>
      <c r="H81" s="75">
        <v>25.0</v>
      </c>
      <c r="I81" s="75">
        <f t="shared" si="4"/>
        <v>1</v>
      </c>
      <c r="J81" s="75">
        <f t="shared" si="5"/>
        <v>1</v>
      </c>
      <c r="K81" s="75">
        <f t="shared" si="6"/>
        <v>0</v>
      </c>
      <c r="L81" s="75">
        <v>14.0</v>
      </c>
      <c r="M81" s="75">
        <f t="shared" si="7"/>
        <v>1</v>
      </c>
      <c r="N81" s="75">
        <f t="shared" si="8"/>
        <v>1</v>
      </c>
      <c r="O81" s="75">
        <f t="shared" si="9"/>
        <v>1</v>
      </c>
      <c r="P81" s="75"/>
      <c r="Q81" s="75"/>
      <c r="R81" s="76">
        <f t="shared" si="10"/>
        <v>61</v>
      </c>
      <c r="S81" s="36">
        <v>30.0</v>
      </c>
      <c r="T81" s="37">
        <f t="shared" si="11"/>
        <v>70</v>
      </c>
      <c r="U81" s="37">
        <f t="shared" si="12"/>
        <v>71</v>
      </c>
      <c r="V81" s="37">
        <f t="shared" si="13"/>
        <v>69</v>
      </c>
      <c r="W81" s="75">
        <v>22.0</v>
      </c>
      <c r="X81" s="75">
        <v>25.0</v>
      </c>
      <c r="Y81" s="75">
        <v>14.0</v>
      </c>
      <c r="Z81" s="77">
        <f t="shared" si="14"/>
        <v>84</v>
      </c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</row>
    <row r="82" ht="19.5" customHeight="1">
      <c r="A82" s="33">
        <v>76.0</v>
      </c>
      <c r="B82" s="74" t="s">
        <v>192</v>
      </c>
      <c r="C82" s="35" t="s">
        <v>193</v>
      </c>
      <c r="D82" s="75">
        <v>28.0</v>
      </c>
      <c r="E82" s="75">
        <f t="shared" si="1"/>
        <v>1</v>
      </c>
      <c r="F82" s="75">
        <f t="shared" si="2"/>
        <v>1</v>
      </c>
      <c r="G82" s="75">
        <f t="shared" si="3"/>
        <v>1</v>
      </c>
      <c r="H82" s="75">
        <v>28.0</v>
      </c>
      <c r="I82" s="75">
        <f t="shared" si="4"/>
        <v>1</v>
      </c>
      <c r="J82" s="75">
        <f t="shared" si="5"/>
        <v>1</v>
      </c>
      <c r="K82" s="75">
        <f t="shared" si="6"/>
        <v>1</v>
      </c>
      <c r="L82" s="75">
        <v>14.0</v>
      </c>
      <c r="M82" s="75">
        <f t="shared" si="7"/>
        <v>1</v>
      </c>
      <c r="N82" s="75">
        <f t="shared" si="8"/>
        <v>1</v>
      </c>
      <c r="O82" s="75">
        <f t="shared" si="9"/>
        <v>1</v>
      </c>
      <c r="P82" s="75"/>
      <c r="Q82" s="75"/>
      <c r="R82" s="76">
        <f t="shared" si="10"/>
        <v>70</v>
      </c>
      <c r="S82" s="36">
        <v>27.0</v>
      </c>
      <c r="T82" s="37">
        <f t="shared" si="11"/>
        <v>63</v>
      </c>
      <c r="U82" s="37">
        <f t="shared" si="12"/>
        <v>64</v>
      </c>
      <c r="V82" s="37">
        <f t="shared" si="13"/>
        <v>62</v>
      </c>
      <c r="W82" s="75">
        <v>28.0</v>
      </c>
      <c r="X82" s="75">
        <v>28.0</v>
      </c>
      <c r="Y82" s="75">
        <v>14.0</v>
      </c>
      <c r="Z82" s="77">
        <f t="shared" si="14"/>
        <v>77</v>
      </c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</row>
    <row r="83" ht="19.5" customHeight="1">
      <c r="A83" s="33">
        <v>77.0</v>
      </c>
      <c r="B83" s="74" t="s">
        <v>194</v>
      </c>
      <c r="C83" s="35" t="s">
        <v>195</v>
      </c>
      <c r="D83" s="75">
        <v>22.0</v>
      </c>
      <c r="E83" s="75">
        <f t="shared" si="1"/>
        <v>1</v>
      </c>
      <c r="F83" s="75">
        <f t="shared" si="2"/>
        <v>0</v>
      </c>
      <c r="G83" s="75">
        <f t="shared" si="3"/>
        <v>0</v>
      </c>
      <c r="H83" s="75">
        <v>20.0</v>
      </c>
      <c r="I83" s="75">
        <f t="shared" si="4"/>
        <v>1</v>
      </c>
      <c r="J83" s="75">
        <f t="shared" si="5"/>
        <v>0</v>
      </c>
      <c r="K83" s="75">
        <f t="shared" si="6"/>
        <v>0</v>
      </c>
      <c r="L83" s="75">
        <v>14.0</v>
      </c>
      <c r="M83" s="75">
        <f t="shared" si="7"/>
        <v>1</v>
      </c>
      <c r="N83" s="75">
        <f t="shared" si="8"/>
        <v>1</v>
      </c>
      <c r="O83" s="75">
        <f t="shared" si="9"/>
        <v>1</v>
      </c>
      <c r="P83" s="75"/>
      <c r="Q83" s="75"/>
      <c r="R83" s="76">
        <f t="shared" si="10"/>
        <v>56</v>
      </c>
      <c r="S83" s="36">
        <v>27.0</v>
      </c>
      <c r="T83" s="37">
        <f t="shared" si="11"/>
        <v>63</v>
      </c>
      <c r="U83" s="37">
        <f t="shared" si="12"/>
        <v>64</v>
      </c>
      <c r="V83" s="37">
        <f t="shared" si="13"/>
        <v>62</v>
      </c>
      <c r="W83" s="75">
        <v>22.0</v>
      </c>
      <c r="X83" s="75">
        <v>20.0</v>
      </c>
      <c r="Y83" s="75">
        <v>14.0</v>
      </c>
      <c r="Z83" s="77">
        <f t="shared" si="14"/>
        <v>77</v>
      </c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</row>
    <row r="84" ht="19.5" customHeight="1">
      <c r="A84" s="33">
        <v>78.0</v>
      </c>
      <c r="B84" s="74" t="s">
        <v>196</v>
      </c>
      <c r="C84" s="35" t="s">
        <v>197</v>
      </c>
      <c r="D84" s="75">
        <v>23.0</v>
      </c>
      <c r="E84" s="75">
        <f t="shared" si="1"/>
        <v>1</v>
      </c>
      <c r="F84" s="75">
        <f t="shared" si="2"/>
        <v>1</v>
      </c>
      <c r="G84" s="75">
        <f t="shared" si="3"/>
        <v>0</v>
      </c>
      <c r="H84" s="75">
        <v>28.0</v>
      </c>
      <c r="I84" s="75">
        <f t="shared" si="4"/>
        <v>1</v>
      </c>
      <c r="J84" s="75">
        <f t="shared" si="5"/>
        <v>1</v>
      </c>
      <c r="K84" s="75">
        <f t="shared" si="6"/>
        <v>1</v>
      </c>
      <c r="L84" s="75">
        <v>14.0</v>
      </c>
      <c r="M84" s="75">
        <f t="shared" si="7"/>
        <v>1</v>
      </c>
      <c r="N84" s="75">
        <f t="shared" si="8"/>
        <v>1</v>
      </c>
      <c r="O84" s="75">
        <f t="shared" si="9"/>
        <v>1</v>
      </c>
      <c r="P84" s="75"/>
      <c r="Q84" s="75"/>
      <c r="R84" s="76">
        <f t="shared" si="10"/>
        <v>65</v>
      </c>
      <c r="S84" s="36">
        <v>26.0</v>
      </c>
      <c r="T84" s="37">
        <f t="shared" si="11"/>
        <v>60.66666667</v>
      </c>
      <c r="U84" s="37">
        <f t="shared" si="12"/>
        <v>61.66666667</v>
      </c>
      <c r="V84" s="37">
        <f t="shared" si="13"/>
        <v>59.66666667</v>
      </c>
      <c r="W84" s="75">
        <v>23.0</v>
      </c>
      <c r="X84" s="75">
        <v>28.0</v>
      </c>
      <c r="Y84" s="75">
        <v>14.0</v>
      </c>
      <c r="Z84" s="77">
        <f t="shared" si="14"/>
        <v>74.66666667</v>
      </c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</row>
    <row r="85" ht="19.5" customHeight="1">
      <c r="A85" s="33">
        <v>79.0</v>
      </c>
      <c r="B85" s="74" t="s">
        <v>198</v>
      </c>
      <c r="C85" s="35" t="s">
        <v>199</v>
      </c>
      <c r="D85" s="75">
        <v>28.0</v>
      </c>
      <c r="E85" s="75">
        <f t="shared" si="1"/>
        <v>1</v>
      </c>
      <c r="F85" s="75">
        <f t="shared" si="2"/>
        <v>1</v>
      </c>
      <c r="G85" s="75">
        <f t="shared" si="3"/>
        <v>1</v>
      </c>
      <c r="H85" s="75">
        <v>28.0</v>
      </c>
      <c r="I85" s="75">
        <f t="shared" si="4"/>
        <v>1</v>
      </c>
      <c r="J85" s="75">
        <f t="shared" si="5"/>
        <v>1</v>
      </c>
      <c r="K85" s="75">
        <f t="shared" si="6"/>
        <v>1</v>
      </c>
      <c r="L85" s="75">
        <v>14.0</v>
      </c>
      <c r="M85" s="75">
        <f t="shared" si="7"/>
        <v>1</v>
      </c>
      <c r="N85" s="75">
        <f t="shared" si="8"/>
        <v>1</v>
      </c>
      <c r="O85" s="75">
        <f t="shared" si="9"/>
        <v>1</v>
      </c>
      <c r="P85" s="75"/>
      <c r="Q85" s="75"/>
      <c r="R85" s="76">
        <f t="shared" si="10"/>
        <v>70</v>
      </c>
      <c r="S85" s="36">
        <v>30.0</v>
      </c>
      <c r="T85" s="37">
        <f t="shared" si="11"/>
        <v>70</v>
      </c>
      <c r="U85" s="37">
        <f t="shared" si="12"/>
        <v>71</v>
      </c>
      <c r="V85" s="37">
        <f t="shared" si="13"/>
        <v>69</v>
      </c>
      <c r="W85" s="75">
        <v>28.0</v>
      </c>
      <c r="X85" s="75">
        <v>28.0</v>
      </c>
      <c r="Y85" s="75">
        <v>14.0</v>
      </c>
      <c r="Z85" s="77">
        <f t="shared" si="14"/>
        <v>84</v>
      </c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</row>
    <row r="86" ht="19.5" customHeight="1">
      <c r="A86" s="33">
        <v>80.0</v>
      </c>
      <c r="B86" s="74" t="s">
        <v>200</v>
      </c>
      <c r="C86" s="35" t="s">
        <v>201</v>
      </c>
      <c r="D86" s="75">
        <v>23.0</v>
      </c>
      <c r="E86" s="75">
        <f t="shared" si="1"/>
        <v>1</v>
      </c>
      <c r="F86" s="75">
        <f t="shared" si="2"/>
        <v>1</v>
      </c>
      <c r="G86" s="75">
        <f t="shared" si="3"/>
        <v>0</v>
      </c>
      <c r="H86" s="75">
        <v>28.0</v>
      </c>
      <c r="I86" s="75">
        <f t="shared" si="4"/>
        <v>1</v>
      </c>
      <c r="J86" s="75">
        <f t="shared" si="5"/>
        <v>1</v>
      </c>
      <c r="K86" s="75">
        <f t="shared" si="6"/>
        <v>1</v>
      </c>
      <c r="L86" s="75">
        <v>14.0</v>
      </c>
      <c r="M86" s="75">
        <f t="shared" si="7"/>
        <v>1</v>
      </c>
      <c r="N86" s="75">
        <f t="shared" si="8"/>
        <v>1</v>
      </c>
      <c r="O86" s="75">
        <f t="shared" si="9"/>
        <v>1</v>
      </c>
      <c r="P86" s="75"/>
      <c r="Q86" s="75"/>
      <c r="R86" s="76">
        <f t="shared" si="10"/>
        <v>65</v>
      </c>
      <c r="S86" s="36">
        <v>25.0</v>
      </c>
      <c r="T86" s="37">
        <f t="shared" si="11"/>
        <v>58.33333333</v>
      </c>
      <c r="U86" s="37">
        <f t="shared" si="12"/>
        <v>59.33333333</v>
      </c>
      <c r="V86" s="37">
        <f t="shared" si="13"/>
        <v>57.33333333</v>
      </c>
      <c r="W86" s="75">
        <v>23.0</v>
      </c>
      <c r="X86" s="75">
        <v>28.0</v>
      </c>
      <c r="Y86" s="75">
        <v>14.0</v>
      </c>
      <c r="Z86" s="77">
        <f t="shared" si="14"/>
        <v>72.33333333</v>
      </c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</row>
    <row r="87" ht="19.5" customHeight="1">
      <c r="A87" s="33">
        <v>81.0</v>
      </c>
      <c r="B87" s="74" t="s">
        <v>202</v>
      </c>
      <c r="C87" s="35" t="s">
        <v>203</v>
      </c>
      <c r="D87" s="75">
        <v>28.0</v>
      </c>
      <c r="E87" s="75">
        <f t="shared" si="1"/>
        <v>1</v>
      </c>
      <c r="F87" s="75">
        <f t="shared" si="2"/>
        <v>1</v>
      </c>
      <c r="G87" s="75">
        <f t="shared" si="3"/>
        <v>1</v>
      </c>
      <c r="H87" s="75">
        <v>28.0</v>
      </c>
      <c r="I87" s="75">
        <f t="shared" si="4"/>
        <v>1</v>
      </c>
      <c r="J87" s="75">
        <f t="shared" si="5"/>
        <v>1</v>
      </c>
      <c r="K87" s="75">
        <f t="shared" si="6"/>
        <v>1</v>
      </c>
      <c r="L87" s="75">
        <v>14.0</v>
      </c>
      <c r="M87" s="75">
        <f t="shared" si="7"/>
        <v>1</v>
      </c>
      <c r="N87" s="75">
        <f t="shared" si="8"/>
        <v>1</v>
      </c>
      <c r="O87" s="75">
        <f t="shared" si="9"/>
        <v>1</v>
      </c>
      <c r="P87" s="75"/>
      <c r="Q87" s="75"/>
      <c r="R87" s="76">
        <f t="shared" si="10"/>
        <v>70</v>
      </c>
      <c r="S87" s="36">
        <v>30.0</v>
      </c>
      <c r="T87" s="37">
        <f t="shared" si="11"/>
        <v>70</v>
      </c>
      <c r="U87" s="37">
        <f t="shared" si="12"/>
        <v>71</v>
      </c>
      <c r="V87" s="37">
        <f t="shared" si="13"/>
        <v>69</v>
      </c>
      <c r="W87" s="75">
        <v>28.0</v>
      </c>
      <c r="X87" s="75">
        <v>28.0</v>
      </c>
      <c r="Y87" s="75">
        <v>14.0</v>
      </c>
      <c r="Z87" s="77">
        <f t="shared" si="14"/>
        <v>84</v>
      </c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</row>
    <row r="88" ht="19.5" customHeight="1">
      <c r="A88" s="33">
        <v>82.0</v>
      </c>
      <c r="B88" s="74" t="s">
        <v>204</v>
      </c>
      <c r="C88" s="35" t="s">
        <v>205</v>
      </c>
      <c r="D88" s="75">
        <v>28.0</v>
      </c>
      <c r="E88" s="75">
        <f t="shared" si="1"/>
        <v>1</v>
      </c>
      <c r="F88" s="75">
        <f t="shared" si="2"/>
        <v>1</v>
      </c>
      <c r="G88" s="75">
        <f t="shared" si="3"/>
        <v>1</v>
      </c>
      <c r="H88" s="75">
        <v>28.0</v>
      </c>
      <c r="I88" s="75">
        <f t="shared" si="4"/>
        <v>1</v>
      </c>
      <c r="J88" s="75">
        <f t="shared" si="5"/>
        <v>1</v>
      </c>
      <c r="K88" s="75">
        <f t="shared" si="6"/>
        <v>1</v>
      </c>
      <c r="L88" s="75">
        <v>14.0</v>
      </c>
      <c r="M88" s="75">
        <f t="shared" si="7"/>
        <v>1</v>
      </c>
      <c r="N88" s="75">
        <f t="shared" si="8"/>
        <v>1</v>
      </c>
      <c r="O88" s="75">
        <f t="shared" si="9"/>
        <v>1</v>
      </c>
      <c r="P88" s="75"/>
      <c r="Q88" s="75"/>
      <c r="R88" s="76">
        <f t="shared" si="10"/>
        <v>70</v>
      </c>
      <c r="S88" s="36">
        <v>27.0</v>
      </c>
      <c r="T88" s="37">
        <f t="shared" si="11"/>
        <v>63</v>
      </c>
      <c r="U88" s="37">
        <f t="shared" si="12"/>
        <v>64</v>
      </c>
      <c r="V88" s="37">
        <f t="shared" si="13"/>
        <v>62</v>
      </c>
      <c r="W88" s="75">
        <v>28.0</v>
      </c>
      <c r="X88" s="75">
        <v>28.0</v>
      </c>
      <c r="Y88" s="75">
        <v>14.0</v>
      </c>
      <c r="Z88" s="77">
        <f t="shared" si="14"/>
        <v>77</v>
      </c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</row>
    <row r="89" ht="19.5" customHeight="1">
      <c r="A89" s="33">
        <v>83.0</v>
      </c>
      <c r="B89" s="74" t="s">
        <v>206</v>
      </c>
      <c r="C89" s="35" t="s">
        <v>207</v>
      </c>
      <c r="D89" s="75">
        <v>28.0</v>
      </c>
      <c r="E89" s="75">
        <f t="shared" si="1"/>
        <v>1</v>
      </c>
      <c r="F89" s="75">
        <f t="shared" si="2"/>
        <v>1</v>
      </c>
      <c r="G89" s="75">
        <f t="shared" si="3"/>
        <v>1</v>
      </c>
      <c r="H89" s="75">
        <v>28.0</v>
      </c>
      <c r="I89" s="75">
        <f t="shared" si="4"/>
        <v>1</v>
      </c>
      <c r="J89" s="75">
        <f t="shared" si="5"/>
        <v>1</v>
      </c>
      <c r="K89" s="75">
        <f t="shared" si="6"/>
        <v>1</v>
      </c>
      <c r="L89" s="75">
        <v>14.0</v>
      </c>
      <c r="M89" s="75">
        <f t="shared" si="7"/>
        <v>1</v>
      </c>
      <c r="N89" s="75">
        <f t="shared" si="8"/>
        <v>1</v>
      </c>
      <c r="O89" s="75">
        <f t="shared" si="9"/>
        <v>1</v>
      </c>
      <c r="P89" s="75"/>
      <c r="Q89" s="75"/>
      <c r="R89" s="76">
        <f t="shared" si="10"/>
        <v>70</v>
      </c>
      <c r="S89" s="36">
        <v>30.0</v>
      </c>
      <c r="T89" s="37">
        <f t="shared" si="11"/>
        <v>70</v>
      </c>
      <c r="U89" s="37">
        <f t="shared" si="12"/>
        <v>71</v>
      </c>
      <c r="V89" s="37">
        <f t="shared" si="13"/>
        <v>69</v>
      </c>
      <c r="W89" s="75">
        <v>28.0</v>
      </c>
      <c r="X89" s="75">
        <v>28.0</v>
      </c>
      <c r="Y89" s="75">
        <v>14.0</v>
      </c>
      <c r="Z89" s="77">
        <f t="shared" si="14"/>
        <v>84</v>
      </c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</row>
    <row r="90" ht="19.5" customHeight="1">
      <c r="A90" s="33">
        <v>84.0</v>
      </c>
      <c r="B90" s="74" t="s">
        <v>208</v>
      </c>
      <c r="C90" s="35" t="s">
        <v>209</v>
      </c>
      <c r="D90" s="75">
        <v>14.0</v>
      </c>
      <c r="E90" s="75">
        <f t="shared" si="1"/>
        <v>0</v>
      </c>
      <c r="F90" s="75">
        <f t="shared" si="2"/>
        <v>0</v>
      </c>
      <c r="G90" s="75">
        <f t="shared" si="3"/>
        <v>0</v>
      </c>
      <c r="H90" s="75">
        <v>14.0</v>
      </c>
      <c r="I90" s="75">
        <f t="shared" si="4"/>
        <v>0</v>
      </c>
      <c r="J90" s="75">
        <f t="shared" si="5"/>
        <v>0</v>
      </c>
      <c r="K90" s="75">
        <f t="shared" si="6"/>
        <v>0</v>
      </c>
      <c r="L90" s="75">
        <v>9.0</v>
      </c>
      <c r="M90" s="75">
        <f t="shared" si="7"/>
        <v>0</v>
      </c>
      <c r="N90" s="75">
        <f t="shared" si="8"/>
        <v>0</v>
      </c>
      <c r="O90" s="75">
        <f t="shared" si="9"/>
        <v>0</v>
      </c>
      <c r="P90" s="75"/>
      <c r="Q90" s="75"/>
      <c r="R90" s="76">
        <f t="shared" si="10"/>
        <v>37</v>
      </c>
      <c r="S90" s="36">
        <v>28.0</v>
      </c>
      <c r="T90" s="37">
        <f t="shared" si="11"/>
        <v>65.33333333</v>
      </c>
      <c r="U90" s="37">
        <f t="shared" si="12"/>
        <v>66.33333333</v>
      </c>
      <c r="V90" s="37">
        <f t="shared" si="13"/>
        <v>64.33333333</v>
      </c>
      <c r="W90" s="75">
        <v>14.0</v>
      </c>
      <c r="X90" s="75">
        <v>14.0</v>
      </c>
      <c r="Y90" s="75">
        <v>9.0</v>
      </c>
      <c r="Z90" s="77">
        <f t="shared" si="14"/>
        <v>74.33333333</v>
      </c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</row>
    <row r="91" ht="19.5" customHeight="1">
      <c r="A91" s="33">
        <v>85.0</v>
      </c>
      <c r="B91" s="74" t="s">
        <v>210</v>
      </c>
      <c r="C91" s="35" t="s">
        <v>211</v>
      </c>
      <c r="D91" s="75">
        <v>17.0</v>
      </c>
      <c r="E91" s="75">
        <f t="shared" si="1"/>
        <v>0</v>
      </c>
      <c r="F91" s="75">
        <f t="shared" si="2"/>
        <v>0</v>
      </c>
      <c r="G91" s="75">
        <f t="shared" si="3"/>
        <v>0</v>
      </c>
      <c r="H91" s="75">
        <v>20.0</v>
      </c>
      <c r="I91" s="75">
        <f t="shared" si="4"/>
        <v>1</v>
      </c>
      <c r="J91" s="75">
        <f t="shared" si="5"/>
        <v>0</v>
      </c>
      <c r="K91" s="75">
        <f t="shared" si="6"/>
        <v>0</v>
      </c>
      <c r="L91" s="75">
        <v>0.0</v>
      </c>
      <c r="M91" s="75">
        <f t="shared" si="7"/>
        <v>0</v>
      </c>
      <c r="N91" s="75">
        <f t="shared" si="8"/>
        <v>0</v>
      </c>
      <c r="O91" s="75">
        <f t="shared" si="9"/>
        <v>0</v>
      </c>
      <c r="P91" s="75"/>
      <c r="Q91" s="75"/>
      <c r="R91" s="76">
        <f t="shared" si="10"/>
        <v>37</v>
      </c>
      <c r="S91" s="36">
        <v>25.0</v>
      </c>
      <c r="T91" s="37">
        <f t="shared" si="11"/>
        <v>58.33333333</v>
      </c>
      <c r="U91" s="37">
        <f t="shared" si="12"/>
        <v>59.33333333</v>
      </c>
      <c r="V91" s="37">
        <f t="shared" si="13"/>
        <v>57.33333333</v>
      </c>
      <c r="W91" s="75">
        <v>17.0</v>
      </c>
      <c r="X91" s="75">
        <v>20.0</v>
      </c>
      <c r="Y91" s="75">
        <v>0.0</v>
      </c>
      <c r="Z91" s="77">
        <f t="shared" si="14"/>
        <v>58.33333333</v>
      </c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</row>
    <row r="92" ht="19.5" customHeight="1">
      <c r="A92" s="33">
        <v>86.0</v>
      </c>
      <c r="B92" s="74" t="s">
        <v>212</v>
      </c>
      <c r="C92" s="35" t="s">
        <v>213</v>
      </c>
      <c r="D92" s="75">
        <v>18.0</v>
      </c>
      <c r="E92" s="75">
        <f t="shared" si="1"/>
        <v>0</v>
      </c>
      <c r="F92" s="75">
        <f t="shared" si="2"/>
        <v>0</v>
      </c>
      <c r="G92" s="75">
        <f t="shared" si="3"/>
        <v>0</v>
      </c>
      <c r="H92" s="75">
        <v>10.0</v>
      </c>
      <c r="I92" s="75">
        <f t="shared" si="4"/>
        <v>0</v>
      </c>
      <c r="J92" s="75">
        <f t="shared" si="5"/>
        <v>0</v>
      </c>
      <c r="K92" s="75">
        <f t="shared" si="6"/>
        <v>0</v>
      </c>
      <c r="L92" s="75">
        <v>14.0</v>
      </c>
      <c r="M92" s="75">
        <f t="shared" si="7"/>
        <v>1</v>
      </c>
      <c r="N92" s="75">
        <f t="shared" si="8"/>
        <v>1</v>
      </c>
      <c r="O92" s="75">
        <f t="shared" si="9"/>
        <v>1</v>
      </c>
      <c r="P92" s="75"/>
      <c r="Q92" s="75"/>
      <c r="R92" s="76">
        <f t="shared" si="10"/>
        <v>42</v>
      </c>
      <c r="S92" s="36">
        <v>26.0</v>
      </c>
      <c r="T92" s="37">
        <f t="shared" si="11"/>
        <v>60.66666667</v>
      </c>
      <c r="U92" s="37">
        <f t="shared" si="12"/>
        <v>61.66666667</v>
      </c>
      <c r="V92" s="37">
        <f t="shared" si="13"/>
        <v>59.66666667</v>
      </c>
      <c r="W92" s="75">
        <v>18.0</v>
      </c>
      <c r="X92" s="75">
        <v>10.0</v>
      </c>
      <c r="Y92" s="75">
        <v>14.0</v>
      </c>
      <c r="Z92" s="77">
        <f t="shared" si="14"/>
        <v>74.66666667</v>
      </c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</row>
    <row r="93" ht="19.5" customHeight="1">
      <c r="A93" s="33">
        <v>87.0</v>
      </c>
      <c r="B93" s="74" t="s">
        <v>214</v>
      </c>
      <c r="C93" s="35" t="s">
        <v>215</v>
      </c>
      <c r="D93" s="75">
        <v>28.0</v>
      </c>
      <c r="E93" s="75">
        <f t="shared" si="1"/>
        <v>1</v>
      </c>
      <c r="F93" s="75">
        <f t="shared" si="2"/>
        <v>1</v>
      </c>
      <c r="G93" s="75">
        <f t="shared" si="3"/>
        <v>1</v>
      </c>
      <c r="H93" s="75">
        <v>28.0</v>
      </c>
      <c r="I93" s="75">
        <f t="shared" si="4"/>
        <v>1</v>
      </c>
      <c r="J93" s="75">
        <f t="shared" si="5"/>
        <v>1</v>
      </c>
      <c r="K93" s="75">
        <f t="shared" si="6"/>
        <v>1</v>
      </c>
      <c r="L93" s="75">
        <v>14.0</v>
      </c>
      <c r="M93" s="75">
        <f t="shared" si="7"/>
        <v>1</v>
      </c>
      <c r="N93" s="75">
        <f t="shared" si="8"/>
        <v>1</v>
      </c>
      <c r="O93" s="75">
        <f t="shared" si="9"/>
        <v>1</v>
      </c>
      <c r="P93" s="75"/>
      <c r="Q93" s="75"/>
      <c r="R93" s="76">
        <f t="shared" si="10"/>
        <v>70</v>
      </c>
      <c r="S93" s="36">
        <v>25.0</v>
      </c>
      <c r="T93" s="37">
        <f t="shared" si="11"/>
        <v>58.33333333</v>
      </c>
      <c r="U93" s="37">
        <f t="shared" si="12"/>
        <v>59.33333333</v>
      </c>
      <c r="V93" s="37">
        <f t="shared" si="13"/>
        <v>57.33333333</v>
      </c>
      <c r="W93" s="75">
        <v>28.0</v>
      </c>
      <c r="X93" s="75">
        <v>28.0</v>
      </c>
      <c r="Y93" s="75">
        <v>14.0</v>
      </c>
      <c r="Z93" s="77">
        <f t="shared" si="14"/>
        <v>72.33333333</v>
      </c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</row>
    <row r="94" ht="19.5" customHeight="1">
      <c r="A94" s="33">
        <v>88.0</v>
      </c>
      <c r="B94" s="74" t="s">
        <v>216</v>
      </c>
      <c r="C94" s="35" t="s">
        <v>217</v>
      </c>
      <c r="D94" s="75">
        <v>28.0</v>
      </c>
      <c r="E94" s="75">
        <f t="shared" si="1"/>
        <v>1</v>
      </c>
      <c r="F94" s="75">
        <f t="shared" si="2"/>
        <v>1</v>
      </c>
      <c r="G94" s="75">
        <f t="shared" si="3"/>
        <v>1</v>
      </c>
      <c r="H94" s="75">
        <v>28.0</v>
      </c>
      <c r="I94" s="75">
        <f t="shared" si="4"/>
        <v>1</v>
      </c>
      <c r="J94" s="75">
        <f t="shared" si="5"/>
        <v>1</v>
      </c>
      <c r="K94" s="75">
        <f t="shared" si="6"/>
        <v>1</v>
      </c>
      <c r="L94" s="75">
        <v>14.0</v>
      </c>
      <c r="M94" s="75">
        <f t="shared" si="7"/>
        <v>1</v>
      </c>
      <c r="N94" s="75">
        <f t="shared" si="8"/>
        <v>1</v>
      </c>
      <c r="O94" s="75">
        <f t="shared" si="9"/>
        <v>1</v>
      </c>
      <c r="P94" s="75"/>
      <c r="Q94" s="75"/>
      <c r="R94" s="76">
        <f t="shared" si="10"/>
        <v>70</v>
      </c>
      <c r="S94" s="36">
        <v>24.0</v>
      </c>
      <c r="T94" s="37">
        <f t="shared" si="11"/>
        <v>56</v>
      </c>
      <c r="U94" s="37">
        <f t="shared" si="12"/>
        <v>57</v>
      </c>
      <c r="V94" s="37">
        <f t="shared" si="13"/>
        <v>55</v>
      </c>
      <c r="W94" s="75">
        <v>28.0</v>
      </c>
      <c r="X94" s="75">
        <v>28.0</v>
      </c>
      <c r="Y94" s="75">
        <v>14.0</v>
      </c>
      <c r="Z94" s="77">
        <f t="shared" si="14"/>
        <v>70</v>
      </c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</row>
    <row r="95" ht="19.5" customHeight="1">
      <c r="A95" s="33">
        <v>89.0</v>
      </c>
      <c r="B95" s="74" t="s">
        <v>218</v>
      </c>
      <c r="C95" s="35" t="s">
        <v>219</v>
      </c>
      <c r="D95" s="75">
        <v>28.0</v>
      </c>
      <c r="E95" s="75">
        <f t="shared" si="1"/>
        <v>1</v>
      </c>
      <c r="F95" s="75">
        <f t="shared" si="2"/>
        <v>1</v>
      </c>
      <c r="G95" s="75">
        <f t="shared" si="3"/>
        <v>1</v>
      </c>
      <c r="H95" s="75">
        <v>28.0</v>
      </c>
      <c r="I95" s="75">
        <f t="shared" si="4"/>
        <v>1</v>
      </c>
      <c r="J95" s="75">
        <f t="shared" si="5"/>
        <v>1</v>
      </c>
      <c r="K95" s="75">
        <f t="shared" si="6"/>
        <v>1</v>
      </c>
      <c r="L95" s="75">
        <v>14.0</v>
      </c>
      <c r="M95" s="75">
        <f t="shared" si="7"/>
        <v>1</v>
      </c>
      <c r="N95" s="75">
        <f t="shared" si="8"/>
        <v>1</v>
      </c>
      <c r="O95" s="75">
        <f t="shared" si="9"/>
        <v>1</v>
      </c>
      <c r="P95" s="75"/>
      <c r="Q95" s="75"/>
      <c r="R95" s="76">
        <f t="shared" si="10"/>
        <v>70</v>
      </c>
      <c r="S95" s="36">
        <v>30.0</v>
      </c>
      <c r="T95" s="37">
        <f t="shared" si="11"/>
        <v>70</v>
      </c>
      <c r="U95" s="37">
        <f t="shared" si="12"/>
        <v>71</v>
      </c>
      <c r="V95" s="37">
        <f t="shared" si="13"/>
        <v>69</v>
      </c>
      <c r="W95" s="75">
        <v>28.0</v>
      </c>
      <c r="X95" s="75">
        <v>28.0</v>
      </c>
      <c r="Y95" s="75">
        <v>14.0</v>
      </c>
      <c r="Z95" s="77">
        <f t="shared" si="14"/>
        <v>84</v>
      </c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</row>
    <row r="96" ht="19.5" customHeight="1">
      <c r="A96" s="33">
        <v>90.0</v>
      </c>
      <c r="B96" s="74" t="s">
        <v>220</v>
      </c>
      <c r="C96" s="35" t="s">
        <v>221</v>
      </c>
      <c r="D96" s="75">
        <v>28.0</v>
      </c>
      <c r="E96" s="75">
        <f t="shared" si="1"/>
        <v>1</v>
      </c>
      <c r="F96" s="75">
        <f t="shared" si="2"/>
        <v>1</v>
      </c>
      <c r="G96" s="75">
        <f t="shared" si="3"/>
        <v>1</v>
      </c>
      <c r="H96" s="75">
        <v>28.0</v>
      </c>
      <c r="I96" s="75">
        <f t="shared" si="4"/>
        <v>1</v>
      </c>
      <c r="J96" s="75">
        <f t="shared" si="5"/>
        <v>1</v>
      </c>
      <c r="K96" s="75">
        <f t="shared" si="6"/>
        <v>1</v>
      </c>
      <c r="L96" s="75">
        <v>14.0</v>
      </c>
      <c r="M96" s="75">
        <f t="shared" si="7"/>
        <v>1</v>
      </c>
      <c r="N96" s="75">
        <f t="shared" si="8"/>
        <v>1</v>
      </c>
      <c r="O96" s="75">
        <f t="shared" si="9"/>
        <v>1</v>
      </c>
      <c r="P96" s="75"/>
      <c r="Q96" s="75"/>
      <c r="R96" s="76">
        <f t="shared" si="10"/>
        <v>70</v>
      </c>
      <c r="S96" s="36">
        <v>27.0</v>
      </c>
      <c r="T96" s="37">
        <f t="shared" si="11"/>
        <v>63</v>
      </c>
      <c r="U96" s="37">
        <f t="shared" si="12"/>
        <v>64</v>
      </c>
      <c r="V96" s="37">
        <f t="shared" si="13"/>
        <v>62</v>
      </c>
      <c r="W96" s="75">
        <v>28.0</v>
      </c>
      <c r="X96" s="75">
        <v>28.0</v>
      </c>
      <c r="Y96" s="75">
        <v>14.0</v>
      </c>
      <c r="Z96" s="77">
        <f t="shared" si="14"/>
        <v>77</v>
      </c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</row>
    <row r="97" ht="19.5" customHeight="1">
      <c r="A97" s="33">
        <v>91.0</v>
      </c>
      <c r="B97" s="74" t="s">
        <v>222</v>
      </c>
      <c r="C97" s="35" t="s">
        <v>223</v>
      </c>
      <c r="D97" s="75">
        <v>23.0</v>
      </c>
      <c r="E97" s="75">
        <f t="shared" si="1"/>
        <v>1</v>
      </c>
      <c r="F97" s="75">
        <f t="shared" si="2"/>
        <v>1</v>
      </c>
      <c r="G97" s="75">
        <f t="shared" si="3"/>
        <v>0</v>
      </c>
      <c r="H97" s="75">
        <v>28.0</v>
      </c>
      <c r="I97" s="75">
        <f t="shared" si="4"/>
        <v>1</v>
      </c>
      <c r="J97" s="75">
        <f t="shared" si="5"/>
        <v>1</v>
      </c>
      <c r="K97" s="75">
        <f t="shared" si="6"/>
        <v>1</v>
      </c>
      <c r="L97" s="75">
        <v>14.0</v>
      </c>
      <c r="M97" s="75">
        <f t="shared" si="7"/>
        <v>1</v>
      </c>
      <c r="N97" s="75">
        <f t="shared" si="8"/>
        <v>1</v>
      </c>
      <c r="O97" s="75">
        <f t="shared" si="9"/>
        <v>1</v>
      </c>
      <c r="P97" s="75"/>
      <c r="Q97" s="75"/>
      <c r="R97" s="76">
        <f t="shared" si="10"/>
        <v>65</v>
      </c>
      <c r="S97" s="36">
        <v>25.0</v>
      </c>
      <c r="T97" s="37">
        <f t="shared" si="11"/>
        <v>58.33333333</v>
      </c>
      <c r="U97" s="37">
        <f t="shared" si="12"/>
        <v>59.33333333</v>
      </c>
      <c r="V97" s="37">
        <f t="shared" si="13"/>
        <v>57.33333333</v>
      </c>
      <c r="W97" s="75">
        <v>23.0</v>
      </c>
      <c r="X97" s="75">
        <v>28.0</v>
      </c>
      <c r="Y97" s="75">
        <v>14.0</v>
      </c>
      <c r="Z97" s="77">
        <f t="shared" si="14"/>
        <v>72.33333333</v>
      </c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</row>
    <row r="98" ht="19.5" customHeight="1">
      <c r="A98" s="33">
        <v>92.0</v>
      </c>
      <c r="B98" s="74" t="s">
        <v>224</v>
      </c>
      <c r="C98" s="35" t="s">
        <v>225</v>
      </c>
      <c r="D98" s="75">
        <v>0.0</v>
      </c>
      <c r="E98" s="75">
        <f t="shared" si="1"/>
        <v>0</v>
      </c>
      <c r="F98" s="75">
        <f t="shared" si="2"/>
        <v>0</v>
      </c>
      <c r="G98" s="75">
        <f t="shared" si="3"/>
        <v>0</v>
      </c>
      <c r="H98" s="75">
        <v>14.0</v>
      </c>
      <c r="I98" s="75">
        <f t="shared" si="4"/>
        <v>0</v>
      </c>
      <c r="J98" s="75">
        <f t="shared" si="5"/>
        <v>0</v>
      </c>
      <c r="K98" s="75">
        <f t="shared" si="6"/>
        <v>0</v>
      </c>
      <c r="L98" s="75">
        <v>14.0</v>
      </c>
      <c r="M98" s="75">
        <f t="shared" si="7"/>
        <v>1</v>
      </c>
      <c r="N98" s="75">
        <f t="shared" si="8"/>
        <v>1</v>
      </c>
      <c r="O98" s="75">
        <f t="shared" si="9"/>
        <v>1</v>
      </c>
      <c r="P98" s="75"/>
      <c r="Q98" s="75"/>
      <c r="R98" s="76">
        <f t="shared" si="10"/>
        <v>28</v>
      </c>
      <c r="S98" s="36">
        <v>27.0</v>
      </c>
      <c r="T98" s="37">
        <f t="shared" si="11"/>
        <v>63</v>
      </c>
      <c r="U98" s="37">
        <f t="shared" si="12"/>
        <v>64</v>
      </c>
      <c r="V98" s="37">
        <f t="shared" si="13"/>
        <v>62</v>
      </c>
      <c r="W98" s="75">
        <v>0.0</v>
      </c>
      <c r="X98" s="75">
        <v>14.0</v>
      </c>
      <c r="Y98" s="75">
        <v>14.0</v>
      </c>
      <c r="Z98" s="77">
        <f t="shared" si="14"/>
        <v>77</v>
      </c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</row>
    <row r="99" ht="15.75" customHeight="1">
      <c r="A99" s="33">
        <v>93.0</v>
      </c>
      <c r="B99" s="74" t="s">
        <v>226</v>
      </c>
      <c r="C99" s="35" t="s">
        <v>227</v>
      </c>
      <c r="D99" s="75">
        <v>13.0</v>
      </c>
      <c r="E99" s="75">
        <f t="shared" si="1"/>
        <v>0</v>
      </c>
      <c r="F99" s="75">
        <f t="shared" si="2"/>
        <v>0</v>
      </c>
      <c r="G99" s="75">
        <f t="shared" si="3"/>
        <v>0</v>
      </c>
      <c r="H99" s="75">
        <v>14.0</v>
      </c>
      <c r="I99" s="75">
        <f t="shared" si="4"/>
        <v>0</v>
      </c>
      <c r="J99" s="75">
        <f t="shared" si="5"/>
        <v>0</v>
      </c>
      <c r="K99" s="75">
        <f t="shared" si="6"/>
        <v>0</v>
      </c>
      <c r="L99" s="75">
        <v>10.0</v>
      </c>
      <c r="M99" s="75">
        <f t="shared" si="7"/>
        <v>1</v>
      </c>
      <c r="N99" s="75">
        <f t="shared" si="8"/>
        <v>1</v>
      </c>
      <c r="O99" s="75">
        <f t="shared" si="9"/>
        <v>0</v>
      </c>
      <c r="P99" s="75"/>
      <c r="Q99" s="75"/>
      <c r="R99" s="76">
        <f t="shared" si="10"/>
        <v>37</v>
      </c>
      <c r="S99" s="36">
        <v>30.0</v>
      </c>
      <c r="T99" s="37">
        <f t="shared" si="11"/>
        <v>70</v>
      </c>
      <c r="U99" s="37">
        <f t="shared" si="12"/>
        <v>71</v>
      </c>
      <c r="V99" s="37">
        <f t="shared" si="13"/>
        <v>69</v>
      </c>
      <c r="W99" s="75">
        <v>13.0</v>
      </c>
      <c r="X99" s="75">
        <v>14.0</v>
      </c>
      <c r="Y99" s="75">
        <v>10.0</v>
      </c>
      <c r="Z99" s="77">
        <f t="shared" si="14"/>
        <v>80</v>
      </c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</row>
    <row r="100" ht="18.0" customHeight="1">
      <c r="A100" s="33">
        <v>94.0</v>
      </c>
      <c r="B100" s="74" t="s">
        <v>228</v>
      </c>
      <c r="C100" s="35" t="s">
        <v>229</v>
      </c>
      <c r="D100" s="75">
        <v>22.0</v>
      </c>
      <c r="E100" s="75">
        <f t="shared" si="1"/>
        <v>1</v>
      </c>
      <c r="F100" s="75">
        <f t="shared" si="2"/>
        <v>0</v>
      </c>
      <c r="G100" s="75">
        <f t="shared" si="3"/>
        <v>0</v>
      </c>
      <c r="H100" s="75">
        <v>24.0</v>
      </c>
      <c r="I100" s="75">
        <f t="shared" si="4"/>
        <v>1</v>
      </c>
      <c r="J100" s="75">
        <f t="shared" si="5"/>
        <v>1</v>
      </c>
      <c r="K100" s="75">
        <f t="shared" si="6"/>
        <v>0</v>
      </c>
      <c r="L100" s="75">
        <v>10.0</v>
      </c>
      <c r="M100" s="75">
        <f t="shared" si="7"/>
        <v>1</v>
      </c>
      <c r="N100" s="75">
        <f t="shared" si="8"/>
        <v>1</v>
      </c>
      <c r="O100" s="75">
        <f t="shared" si="9"/>
        <v>0</v>
      </c>
      <c r="P100" s="39"/>
      <c r="Q100" s="39"/>
      <c r="R100" s="76">
        <f t="shared" si="10"/>
        <v>56</v>
      </c>
      <c r="S100" s="36">
        <v>26.0</v>
      </c>
      <c r="T100" s="37">
        <f t="shared" si="11"/>
        <v>60.66666667</v>
      </c>
      <c r="U100" s="37">
        <f t="shared" si="12"/>
        <v>61.66666667</v>
      </c>
      <c r="V100" s="37">
        <f t="shared" si="13"/>
        <v>59.66666667</v>
      </c>
      <c r="W100" s="75">
        <v>22.0</v>
      </c>
      <c r="X100" s="75">
        <v>24.0</v>
      </c>
      <c r="Y100" s="75">
        <v>10.0</v>
      </c>
      <c r="Z100" s="77">
        <f t="shared" si="14"/>
        <v>70.66666667</v>
      </c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</row>
    <row r="101" ht="18.0" customHeight="1">
      <c r="A101" s="33">
        <v>95.0</v>
      </c>
      <c r="B101" s="74" t="s">
        <v>230</v>
      </c>
      <c r="C101" s="35" t="s">
        <v>231</v>
      </c>
      <c r="D101" s="75">
        <v>28.0</v>
      </c>
      <c r="E101" s="75">
        <f t="shared" si="1"/>
        <v>1</v>
      </c>
      <c r="F101" s="75">
        <f t="shared" si="2"/>
        <v>1</v>
      </c>
      <c r="G101" s="75">
        <f t="shared" si="3"/>
        <v>1</v>
      </c>
      <c r="H101" s="75">
        <v>28.0</v>
      </c>
      <c r="I101" s="75">
        <f t="shared" si="4"/>
        <v>1</v>
      </c>
      <c r="J101" s="75">
        <f t="shared" si="5"/>
        <v>1</v>
      </c>
      <c r="K101" s="75">
        <f t="shared" si="6"/>
        <v>1</v>
      </c>
      <c r="L101" s="75">
        <v>14.0</v>
      </c>
      <c r="M101" s="75">
        <f t="shared" si="7"/>
        <v>1</v>
      </c>
      <c r="N101" s="75">
        <f t="shared" si="8"/>
        <v>1</v>
      </c>
      <c r="O101" s="75">
        <f t="shared" si="9"/>
        <v>1</v>
      </c>
      <c r="P101" s="39"/>
      <c r="Q101" s="39"/>
      <c r="R101" s="76">
        <f t="shared" si="10"/>
        <v>70</v>
      </c>
      <c r="S101" s="36">
        <v>30.0</v>
      </c>
      <c r="T101" s="37">
        <f t="shared" si="11"/>
        <v>70</v>
      </c>
      <c r="U101" s="37">
        <f t="shared" si="12"/>
        <v>71</v>
      </c>
      <c r="V101" s="37">
        <f t="shared" si="13"/>
        <v>69</v>
      </c>
      <c r="W101" s="75">
        <v>28.0</v>
      </c>
      <c r="X101" s="75">
        <v>28.0</v>
      </c>
      <c r="Y101" s="75">
        <v>14.0</v>
      </c>
      <c r="Z101" s="77">
        <f t="shared" si="14"/>
        <v>84</v>
      </c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</row>
    <row r="102" ht="18.0" customHeight="1">
      <c r="A102" s="33">
        <v>96.0</v>
      </c>
      <c r="B102" s="74" t="s">
        <v>232</v>
      </c>
      <c r="C102" s="35" t="s">
        <v>233</v>
      </c>
      <c r="D102" s="39">
        <v>10.0</v>
      </c>
      <c r="E102" s="75">
        <f t="shared" si="1"/>
        <v>0</v>
      </c>
      <c r="F102" s="75">
        <f t="shared" si="2"/>
        <v>0</v>
      </c>
      <c r="G102" s="75">
        <f t="shared" si="3"/>
        <v>0</v>
      </c>
      <c r="H102" s="39">
        <v>14.0</v>
      </c>
      <c r="I102" s="75">
        <f t="shared" si="4"/>
        <v>0</v>
      </c>
      <c r="J102" s="75">
        <f t="shared" si="5"/>
        <v>0</v>
      </c>
      <c r="K102" s="75">
        <f t="shared" si="6"/>
        <v>0</v>
      </c>
      <c r="L102" s="39">
        <v>13.0</v>
      </c>
      <c r="M102" s="75">
        <f t="shared" si="7"/>
        <v>1</v>
      </c>
      <c r="N102" s="75">
        <f t="shared" si="8"/>
        <v>1</v>
      </c>
      <c r="O102" s="75">
        <f t="shared" si="9"/>
        <v>1</v>
      </c>
      <c r="P102" s="39"/>
      <c r="Q102" s="39"/>
      <c r="R102" s="76">
        <f t="shared" si="10"/>
        <v>37</v>
      </c>
      <c r="S102" s="36">
        <v>27.0</v>
      </c>
      <c r="T102" s="37">
        <f t="shared" si="11"/>
        <v>63</v>
      </c>
      <c r="U102" s="37">
        <f t="shared" si="12"/>
        <v>64</v>
      </c>
      <c r="V102" s="37">
        <f t="shared" si="13"/>
        <v>62</v>
      </c>
      <c r="W102" s="39">
        <v>10.0</v>
      </c>
      <c r="X102" s="39">
        <v>14.0</v>
      </c>
      <c r="Y102" s="39">
        <v>13.0</v>
      </c>
      <c r="Z102" s="77">
        <f t="shared" si="14"/>
        <v>76</v>
      </c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</row>
    <row r="103" ht="18.0" customHeight="1">
      <c r="A103" s="33">
        <v>97.0</v>
      </c>
      <c r="B103" s="74" t="s">
        <v>234</v>
      </c>
      <c r="C103" s="35" t="s">
        <v>235</v>
      </c>
      <c r="D103" s="39">
        <v>26.0</v>
      </c>
      <c r="E103" s="75">
        <f t="shared" si="1"/>
        <v>1</v>
      </c>
      <c r="F103" s="75">
        <f t="shared" si="2"/>
        <v>1</v>
      </c>
      <c r="G103" s="75">
        <f t="shared" si="3"/>
        <v>1</v>
      </c>
      <c r="H103" s="39">
        <v>16.0</v>
      </c>
      <c r="I103" s="75">
        <f t="shared" si="4"/>
        <v>0</v>
      </c>
      <c r="J103" s="75">
        <f t="shared" si="5"/>
        <v>0</v>
      </c>
      <c r="K103" s="75">
        <f t="shared" si="6"/>
        <v>0</v>
      </c>
      <c r="L103" s="39">
        <v>0.0</v>
      </c>
      <c r="M103" s="75">
        <f t="shared" si="7"/>
        <v>0</v>
      </c>
      <c r="N103" s="75">
        <f t="shared" si="8"/>
        <v>0</v>
      </c>
      <c r="O103" s="75">
        <f t="shared" si="9"/>
        <v>0</v>
      </c>
      <c r="P103" s="39"/>
      <c r="Q103" s="39"/>
      <c r="R103" s="76">
        <f t="shared" si="10"/>
        <v>42</v>
      </c>
      <c r="S103" s="36">
        <v>28.0</v>
      </c>
      <c r="T103" s="37">
        <f t="shared" si="11"/>
        <v>65.33333333</v>
      </c>
      <c r="U103" s="37">
        <f t="shared" si="12"/>
        <v>66.33333333</v>
      </c>
      <c r="V103" s="37">
        <f t="shared" si="13"/>
        <v>64.33333333</v>
      </c>
      <c r="W103" s="39">
        <v>26.0</v>
      </c>
      <c r="X103" s="39">
        <v>16.0</v>
      </c>
      <c r="Y103" s="39">
        <v>0.0</v>
      </c>
      <c r="Z103" s="77">
        <f t="shared" si="14"/>
        <v>65.33333333</v>
      </c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</row>
    <row r="104" ht="18.0" customHeight="1">
      <c r="A104" s="33">
        <v>98.0</v>
      </c>
      <c r="B104" s="74" t="s">
        <v>236</v>
      </c>
      <c r="C104" s="35" t="s">
        <v>237</v>
      </c>
      <c r="D104" s="75">
        <v>28.0</v>
      </c>
      <c r="E104" s="75">
        <f t="shared" si="1"/>
        <v>1</v>
      </c>
      <c r="F104" s="75">
        <f t="shared" si="2"/>
        <v>1</v>
      </c>
      <c r="G104" s="75">
        <f t="shared" si="3"/>
        <v>1</v>
      </c>
      <c r="H104" s="75">
        <v>28.0</v>
      </c>
      <c r="I104" s="75">
        <f t="shared" si="4"/>
        <v>1</v>
      </c>
      <c r="J104" s="75">
        <f t="shared" si="5"/>
        <v>1</v>
      </c>
      <c r="K104" s="75">
        <f t="shared" si="6"/>
        <v>1</v>
      </c>
      <c r="L104" s="75">
        <v>14.0</v>
      </c>
      <c r="M104" s="75">
        <f t="shared" si="7"/>
        <v>1</v>
      </c>
      <c r="N104" s="75">
        <f t="shared" si="8"/>
        <v>1</v>
      </c>
      <c r="O104" s="75">
        <f t="shared" si="9"/>
        <v>1</v>
      </c>
      <c r="P104" s="39"/>
      <c r="Q104" s="39"/>
      <c r="R104" s="76">
        <f t="shared" si="10"/>
        <v>70</v>
      </c>
      <c r="S104" s="36">
        <v>27.0</v>
      </c>
      <c r="T104" s="37">
        <f t="shared" si="11"/>
        <v>63</v>
      </c>
      <c r="U104" s="37">
        <f t="shared" si="12"/>
        <v>64</v>
      </c>
      <c r="V104" s="37">
        <f t="shared" si="13"/>
        <v>62</v>
      </c>
      <c r="W104" s="75">
        <v>28.0</v>
      </c>
      <c r="X104" s="75">
        <v>28.0</v>
      </c>
      <c r="Y104" s="75">
        <v>14.0</v>
      </c>
      <c r="Z104" s="77">
        <f t="shared" si="14"/>
        <v>77</v>
      </c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</row>
    <row r="105" ht="18.0" customHeight="1">
      <c r="A105" s="33">
        <v>99.0</v>
      </c>
      <c r="B105" s="74" t="s">
        <v>238</v>
      </c>
      <c r="C105" s="35" t="s">
        <v>239</v>
      </c>
      <c r="D105" s="75">
        <v>23.0</v>
      </c>
      <c r="E105" s="75">
        <f t="shared" si="1"/>
        <v>1</v>
      </c>
      <c r="F105" s="75">
        <f t="shared" si="2"/>
        <v>1</v>
      </c>
      <c r="G105" s="75">
        <f t="shared" si="3"/>
        <v>0</v>
      </c>
      <c r="H105" s="75">
        <v>28.0</v>
      </c>
      <c r="I105" s="75">
        <f t="shared" si="4"/>
        <v>1</v>
      </c>
      <c r="J105" s="75">
        <f t="shared" si="5"/>
        <v>1</v>
      </c>
      <c r="K105" s="75">
        <f t="shared" si="6"/>
        <v>1</v>
      </c>
      <c r="L105" s="75">
        <v>14.0</v>
      </c>
      <c r="M105" s="75">
        <f t="shared" si="7"/>
        <v>1</v>
      </c>
      <c r="N105" s="75">
        <f t="shared" si="8"/>
        <v>1</v>
      </c>
      <c r="O105" s="75">
        <f t="shared" si="9"/>
        <v>1</v>
      </c>
      <c r="P105" s="75"/>
      <c r="Q105" s="75"/>
      <c r="R105" s="76">
        <f t="shared" si="10"/>
        <v>65</v>
      </c>
      <c r="S105" s="36">
        <v>25.0</v>
      </c>
      <c r="T105" s="37">
        <f t="shared" si="11"/>
        <v>58.33333333</v>
      </c>
      <c r="U105" s="37">
        <f t="shared" si="12"/>
        <v>59.33333333</v>
      </c>
      <c r="V105" s="37">
        <f t="shared" si="13"/>
        <v>57.33333333</v>
      </c>
      <c r="W105" s="75">
        <v>23.0</v>
      </c>
      <c r="X105" s="75">
        <v>28.0</v>
      </c>
      <c r="Y105" s="75">
        <v>14.0</v>
      </c>
      <c r="Z105" s="77">
        <f t="shared" si="14"/>
        <v>72.33333333</v>
      </c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</row>
    <row r="106" ht="18.0" customHeight="1">
      <c r="A106" s="33">
        <v>100.0</v>
      </c>
      <c r="B106" s="74" t="s">
        <v>240</v>
      </c>
      <c r="C106" s="35" t="s">
        <v>241</v>
      </c>
      <c r="D106" s="75">
        <v>28.0</v>
      </c>
      <c r="E106" s="75">
        <f t="shared" si="1"/>
        <v>1</v>
      </c>
      <c r="F106" s="75">
        <f t="shared" si="2"/>
        <v>1</v>
      </c>
      <c r="G106" s="75">
        <f t="shared" si="3"/>
        <v>1</v>
      </c>
      <c r="H106" s="75">
        <v>28.0</v>
      </c>
      <c r="I106" s="75">
        <f t="shared" si="4"/>
        <v>1</v>
      </c>
      <c r="J106" s="75">
        <f t="shared" si="5"/>
        <v>1</v>
      </c>
      <c r="K106" s="75">
        <f t="shared" si="6"/>
        <v>1</v>
      </c>
      <c r="L106" s="75">
        <v>14.0</v>
      </c>
      <c r="M106" s="75">
        <f t="shared" si="7"/>
        <v>1</v>
      </c>
      <c r="N106" s="75">
        <f t="shared" si="8"/>
        <v>1</v>
      </c>
      <c r="O106" s="75">
        <f t="shared" si="9"/>
        <v>1</v>
      </c>
      <c r="P106" s="78"/>
      <c r="Q106" s="78"/>
      <c r="R106" s="76">
        <f t="shared" si="10"/>
        <v>70</v>
      </c>
      <c r="S106" s="36">
        <v>24.0</v>
      </c>
      <c r="T106" s="37">
        <f t="shared" si="11"/>
        <v>56</v>
      </c>
      <c r="U106" s="37">
        <f t="shared" si="12"/>
        <v>57</v>
      </c>
      <c r="V106" s="37">
        <f t="shared" si="13"/>
        <v>55</v>
      </c>
      <c r="W106" s="75">
        <v>28.0</v>
      </c>
      <c r="X106" s="75">
        <v>28.0</v>
      </c>
      <c r="Y106" s="75">
        <v>14.0</v>
      </c>
      <c r="Z106" s="77">
        <f t="shared" si="14"/>
        <v>70</v>
      </c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</row>
    <row r="107" ht="18.0" customHeight="1">
      <c r="A107" s="33">
        <v>101.0</v>
      </c>
      <c r="B107" s="74" t="s">
        <v>242</v>
      </c>
      <c r="C107" s="35" t="s">
        <v>243</v>
      </c>
      <c r="D107" s="39">
        <v>23.0</v>
      </c>
      <c r="E107" s="75">
        <f t="shared" si="1"/>
        <v>1</v>
      </c>
      <c r="F107" s="75">
        <f t="shared" si="2"/>
        <v>1</v>
      </c>
      <c r="G107" s="75">
        <f t="shared" si="3"/>
        <v>0</v>
      </c>
      <c r="H107" s="39">
        <v>0.0</v>
      </c>
      <c r="I107" s="75">
        <f t="shared" si="4"/>
        <v>0</v>
      </c>
      <c r="J107" s="75">
        <f t="shared" si="5"/>
        <v>0</v>
      </c>
      <c r="K107" s="75">
        <f t="shared" si="6"/>
        <v>0</v>
      </c>
      <c r="L107" s="39">
        <v>14.0</v>
      </c>
      <c r="M107" s="75">
        <f t="shared" si="7"/>
        <v>1</v>
      </c>
      <c r="N107" s="75">
        <f t="shared" si="8"/>
        <v>1</v>
      </c>
      <c r="O107" s="75">
        <f t="shared" si="9"/>
        <v>1</v>
      </c>
      <c r="P107" s="39"/>
      <c r="Q107" s="39"/>
      <c r="R107" s="76">
        <f t="shared" si="10"/>
        <v>37</v>
      </c>
      <c r="S107" s="36">
        <v>30.0</v>
      </c>
      <c r="T107" s="37">
        <f t="shared" si="11"/>
        <v>70</v>
      </c>
      <c r="U107" s="37">
        <f t="shared" si="12"/>
        <v>71</v>
      </c>
      <c r="V107" s="37">
        <f t="shared" si="13"/>
        <v>69</v>
      </c>
      <c r="W107" s="39">
        <v>23.0</v>
      </c>
      <c r="X107" s="39">
        <v>0.0</v>
      </c>
      <c r="Y107" s="39">
        <v>14.0</v>
      </c>
      <c r="Z107" s="77">
        <f t="shared" si="14"/>
        <v>84</v>
      </c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</row>
    <row r="108" ht="18.0" customHeight="1">
      <c r="A108" s="33">
        <v>102.0</v>
      </c>
      <c r="B108" s="74" t="s">
        <v>244</v>
      </c>
      <c r="C108" s="35" t="s">
        <v>245</v>
      </c>
      <c r="D108" s="75">
        <v>28.0</v>
      </c>
      <c r="E108" s="75">
        <f t="shared" si="1"/>
        <v>1</v>
      </c>
      <c r="F108" s="75">
        <f t="shared" si="2"/>
        <v>1</v>
      </c>
      <c r="G108" s="75">
        <f t="shared" si="3"/>
        <v>1</v>
      </c>
      <c r="H108" s="75">
        <v>28.0</v>
      </c>
      <c r="I108" s="75">
        <f t="shared" si="4"/>
        <v>1</v>
      </c>
      <c r="J108" s="75">
        <f t="shared" si="5"/>
        <v>1</v>
      </c>
      <c r="K108" s="75">
        <f t="shared" si="6"/>
        <v>1</v>
      </c>
      <c r="L108" s="75">
        <v>14.0</v>
      </c>
      <c r="M108" s="75">
        <f t="shared" si="7"/>
        <v>1</v>
      </c>
      <c r="N108" s="75">
        <f t="shared" si="8"/>
        <v>1</v>
      </c>
      <c r="O108" s="75">
        <f t="shared" si="9"/>
        <v>1</v>
      </c>
      <c r="P108" s="39"/>
      <c r="Q108" s="39"/>
      <c r="R108" s="76">
        <f t="shared" si="10"/>
        <v>70</v>
      </c>
      <c r="S108" s="36">
        <v>27.0</v>
      </c>
      <c r="T108" s="37">
        <f t="shared" si="11"/>
        <v>63</v>
      </c>
      <c r="U108" s="37">
        <f t="shared" si="12"/>
        <v>64</v>
      </c>
      <c r="V108" s="37">
        <f t="shared" si="13"/>
        <v>62</v>
      </c>
      <c r="W108" s="75">
        <v>28.0</v>
      </c>
      <c r="X108" s="75">
        <v>28.0</v>
      </c>
      <c r="Y108" s="75">
        <v>14.0</v>
      </c>
      <c r="Z108" s="77">
        <f t="shared" si="14"/>
        <v>77</v>
      </c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</row>
    <row r="109" ht="18.0" customHeight="1">
      <c r="A109" s="33">
        <v>103.0</v>
      </c>
      <c r="B109" s="74" t="s">
        <v>246</v>
      </c>
      <c r="C109" s="35" t="s">
        <v>247</v>
      </c>
      <c r="D109" s="75">
        <v>28.0</v>
      </c>
      <c r="E109" s="75">
        <f t="shared" si="1"/>
        <v>1</v>
      </c>
      <c r="F109" s="75">
        <f t="shared" si="2"/>
        <v>1</v>
      </c>
      <c r="G109" s="75">
        <f t="shared" si="3"/>
        <v>1</v>
      </c>
      <c r="H109" s="75">
        <v>28.0</v>
      </c>
      <c r="I109" s="75">
        <f t="shared" si="4"/>
        <v>1</v>
      </c>
      <c r="J109" s="75">
        <f t="shared" si="5"/>
        <v>1</v>
      </c>
      <c r="K109" s="75">
        <f t="shared" si="6"/>
        <v>1</v>
      </c>
      <c r="L109" s="75">
        <v>14.0</v>
      </c>
      <c r="M109" s="75">
        <f t="shared" si="7"/>
        <v>1</v>
      </c>
      <c r="N109" s="75">
        <f t="shared" si="8"/>
        <v>1</v>
      </c>
      <c r="O109" s="75">
        <f t="shared" si="9"/>
        <v>1</v>
      </c>
      <c r="P109" s="39"/>
      <c r="Q109" s="39"/>
      <c r="R109" s="76">
        <f t="shared" si="10"/>
        <v>70</v>
      </c>
      <c r="S109" s="36">
        <v>28.0</v>
      </c>
      <c r="T109" s="37">
        <f t="shared" si="11"/>
        <v>65.33333333</v>
      </c>
      <c r="U109" s="37">
        <f t="shared" si="12"/>
        <v>66.33333333</v>
      </c>
      <c r="V109" s="37">
        <f t="shared" si="13"/>
        <v>64.33333333</v>
      </c>
      <c r="W109" s="75">
        <v>28.0</v>
      </c>
      <c r="X109" s="75">
        <v>28.0</v>
      </c>
      <c r="Y109" s="75">
        <v>14.0</v>
      </c>
      <c r="Z109" s="77">
        <f t="shared" si="14"/>
        <v>79.33333333</v>
      </c>
      <c r="AA109" s="68"/>
      <c r="AB109" s="68"/>
      <c r="AC109" s="68"/>
      <c r="AD109" s="68"/>
      <c r="AE109" s="68"/>
      <c r="AF109" s="68"/>
      <c r="AG109" s="68"/>
      <c r="AH109" s="68"/>
      <c r="AI109" s="68"/>
      <c r="AJ109" s="68"/>
      <c r="AK109" s="68"/>
      <c r="AL109" s="68"/>
    </row>
    <row r="110" ht="18.0" customHeight="1">
      <c r="A110" s="33">
        <v>104.0</v>
      </c>
      <c r="B110" s="74" t="s">
        <v>248</v>
      </c>
      <c r="C110" s="35" t="s">
        <v>249</v>
      </c>
      <c r="D110" s="39">
        <v>28.0</v>
      </c>
      <c r="E110" s="75">
        <f t="shared" si="1"/>
        <v>1</v>
      </c>
      <c r="F110" s="75">
        <f t="shared" si="2"/>
        <v>1</v>
      </c>
      <c r="G110" s="75">
        <f t="shared" si="3"/>
        <v>1</v>
      </c>
      <c r="H110" s="39">
        <v>28.0</v>
      </c>
      <c r="I110" s="75">
        <f t="shared" si="4"/>
        <v>1</v>
      </c>
      <c r="J110" s="75">
        <f t="shared" si="5"/>
        <v>1</v>
      </c>
      <c r="K110" s="75">
        <f t="shared" si="6"/>
        <v>1</v>
      </c>
      <c r="L110" s="39">
        <v>5.0</v>
      </c>
      <c r="M110" s="75">
        <f t="shared" si="7"/>
        <v>0</v>
      </c>
      <c r="N110" s="75">
        <f t="shared" si="8"/>
        <v>0</v>
      </c>
      <c r="O110" s="75">
        <f t="shared" si="9"/>
        <v>0</v>
      </c>
      <c r="P110" s="39"/>
      <c r="Q110" s="39"/>
      <c r="R110" s="76">
        <f t="shared" si="10"/>
        <v>61</v>
      </c>
      <c r="S110" s="36">
        <v>26.0</v>
      </c>
      <c r="T110" s="37">
        <f t="shared" si="11"/>
        <v>60.66666667</v>
      </c>
      <c r="U110" s="37">
        <f t="shared" si="12"/>
        <v>61.66666667</v>
      </c>
      <c r="V110" s="37">
        <f t="shared" si="13"/>
        <v>59.66666667</v>
      </c>
      <c r="W110" s="39">
        <v>28.0</v>
      </c>
      <c r="X110" s="39">
        <v>28.0</v>
      </c>
      <c r="Y110" s="39">
        <v>5.0</v>
      </c>
      <c r="Z110" s="77">
        <f t="shared" si="14"/>
        <v>65.66666667</v>
      </c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</row>
    <row r="111" ht="18.0" customHeight="1">
      <c r="A111" s="33">
        <v>105.0</v>
      </c>
      <c r="B111" s="74" t="s">
        <v>250</v>
      </c>
      <c r="C111" s="35" t="s">
        <v>251</v>
      </c>
      <c r="D111" s="75">
        <v>28.0</v>
      </c>
      <c r="E111" s="75">
        <f t="shared" si="1"/>
        <v>1</v>
      </c>
      <c r="F111" s="75">
        <f t="shared" si="2"/>
        <v>1</v>
      </c>
      <c r="G111" s="75">
        <f t="shared" si="3"/>
        <v>1</v>
      </c>
      <c r="H111" s="75">
        <v>28.0</v>
      </c>
      <c r="I111" s="75">
        <f t="shared" si="4"/>
        <v>1</v>
      </c>
      <c r="J111" s="75">
        <f t="shared" si="5"/>
        <v>1</v>
      </c>
      <c r="K111" s="75">
        <f t="shared" si="6"/>
        <v>1</v>
      </c>
      <c r="L111" s="75">
        <v>14.0</v>
      </c>
      <c r="M111" s="75">
        <f t="shared" si="7"/>
        <v>1</v>
      </c>
      <c r="N111" s="75">
        <f t="shared" si="8"/>
        <v>1</v>
      </c>
      <c r="O111" s="75">
        <f t="shared" si="9"/>
        <v>1</v>
      </c>
      <c r="P111" s="39"/>
      <c r="Q111" s="39"/>
      <c r="R111" s="76">
        <f t="shared" si="10"/>
        <v>70</v>
      </c>
      <c r="S111" s="36">
        <v>26.0</v>
      </c>
      <c r="T111" s="37">
        <f t="shared" si="11"/>
        <v>60.66666667</v>
      </c>
      <c r="U111" s="37">
        <f t="shared" si="12"/>
        <v>61.66666667</v>
      </c>
      <c r="V111" s="37">
        <f t="shared" si="13"/>
        <v>59.66666667</v>
      </c>
      <c r="W111" s="75">
        <v>28.0</v>
      </c>
      <c r="X111" s="75">
        <v>28.0</v>
      </c>
      <c r="Y111" s="75">
        <v>14.0</v>
      </c>
      <c r="Z111" s="77">
        <f t="shared" si="14"/>
        <v>74.66666667</v>
      </c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  <c r="AK111" s="68"/>
      <c r="AL111" s="68"/>
    </row>
    <row r="112" ht="18.0" customHeight="1">
      <c r="A112" s="33">
        <v>106.0</v>
      </c>
      <c r="B112" s="74" t="s">
        <v>252</v>
      </c>
      <c r="C112" s="35" t="s">
        <v>253</v>
      </c>
      <c r="D112" s="39">
        <v>28.0</v>
      </c>
      <c r="E112" s="75">
        <f t="shared" si="1"/>
        <v>1</v>
      </c>
      <c r="F112" s="75">
        <f t="shared" si="2"/>
        <v>1</v>
      </c>
      <c r="G112" s="75">
        <f t="shared" si="3"/>
        <v>1</v>
      </c>
      <c r="H112" s="39">
        <v>28.0</v>
      </c>
      <c r="I112" s="75">
        <f t="shared" si="4"/>
        <v>1</v>
      </c>
      <c r="J112" s="75">
        <f t="shared" si="5"/>
        <v>1</v>
      </c>
      <c r="K112" s="75">
        <f t="shared" si="6"/>
        <v>1</v>
      </c>
      <c r="L112" s="39">
        <v>5.0</v>
      </c>
      <c r="M112" s="75">
        <f t="shared" si="7"/>
        <v>0</v>
      </c>
      <c r="N112" s="75">
        <f t="shared" si="8"/>
        <v>0</v>
      </c>
      <c r="O112" s="75">
        <f t="shared" si="9"/>
        <v>0</v>
      </c>
      <c r="P112" s="39"/>
      <c r="Q112" s="39"/>
      <c r="R112" s="76">
        <f t="shared" si="10"/>
        <v>61</v>
      </c>
      <c r="S112" s="36">
        <v>27.0</v>
      </c>
      <c r="T112" s="37">
        <f t="shared" si="11"/>
        <v>63</v>
      </c>
      <c r="U112" s="37">
        <f t="shared" si="12"/>
        <v>64</v>
      </c>
      <c r="V112" s="37">
        <f t="shared" si="13"/>
        <v>62</v>
      </c>
      <c r="W112" s="39">
        <v>28.0</v>
      </c>
      <c r="X112" s="39">
        <v>28.0</v>
      </c>
      <c r="Y112" s="39">
        <v>5.0</v>
      </c>
      <c r="Z112" s="77">
        <f t="shared" si="14"/>
        <v>68</v>
      </c>
      <c r="AA112" s="68"/>
      <c r="AB112" s="68"/>
      <c r="AC112" s="68"/>
      <c r="AD112" s="68"/>
      <c r="AE112" s="68"/>
      <c r="AF112" s="68"/>
      <c r="AG112" s="68"/>
      <c r="AH112" s="68"/>
      <c r="AI112" s="68"/>
      <c r="AJ112" s="68"/>
      <c r="AK112" s="68"/>
      <c r="AL112" s="68"/>
    </row>
    <row r="113" ht="18.0" customHeight="1">
      <c r="A113" s="33">
        <v>107.0</v>
      </c>
      <c r="B113" s="74" t="s">
        <v>254</v>
      </c>
      <c r="C113" s="35" t="s">
        <v>255</v>
      </c>
      <c r="D113" s="39">
        <v>20.0</v>
      </c>
      <c r="E113" s="75">
        <f t="shared" si="1"/>
        <v>1</v>
      </c>
      <c r="F113" s="75">
        <f t="shared" si="2"/>
        <v>0</v>
      </c>
      <c r="G113" s="75">
        <f t="shared" si="3"/>
        <v>0</v>
      </c>
      <c r="H113" s="39">
        <v>14.0</v>
      </c>
      <c r="I113" s="75">
        <f t="shared" si="4"/>
        <v>0</v>
      </c>
      <c r="J113" s="75">
        <f t="shared" si="5"/>
        <v>0</v>
      </c>
      <c r="K113" s="75">
        <f t="shared" si="6"/>
        <v>0</v>
      </c>
      <c r="L113" s="39">
        <v>0.0</v>
      </c>
      <c r="M113" s="75">
        <f t="shared" si="7"/>
        <v>0</v>
      </c>
      <c r="N113" s="75">
        <f t="shared" si="8"/>
        <v>0</v>
      </c>
      <c r="O113" s="75">
        <f t="shared" si="9"/>
        <v>0</v>
      </c>
      <c r="P113" s="39"/>
      <c r="Q113" s="39"/>
      <c r="R113" s="76">
        <f t="shared" si="10"/>
        <v>34</v>
      </c>
      <c r="S113" s="36">
        <v>26.0</v>
      </c>
      <c r="T113" s="37">
        <f t="shared" si="11"/>
        <v>60.66666667</v>
      </c>
      <c r="U113" s="37">
        <f t="shared" si="12"/>
        <v>61.66666667</v>
      </c>
      <c r="V113" s="37">
        <f t="shared" si="13"/>
        <v>59.66666667</v>
      </c>
      <c r="W113" s="39">
        <v>20.0</v>
      </c>
      <c r="X113" s="39">
        <v>14.0</v>
      </c>
      <c r="Y113" s="39">
        <v>0.0</v>
      </c>
      <c r="Z113" s="77">
        <f t="shared" si="14"/>
        <v>60.66666667</v>
      </c>
      <c r="AA113" s="68"/>
      <c r="AB113" s="68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</row>
    <row r="114" ht="18.0" customHeight="1">
      <c r="A114" s="33">
        <v>108.0</v>
      </c>
      <c r="B114" s="74" t="s">
        <v>256</v>
      </c>
      <c r="C114" s="35" t="s">
        <v>257</v>
      </c>
      <c r="D114" s="39">
        <v>28.0</v>
      </c>
      <c r="E114" s="75">
        <f t="shared" si="1"/>
        <v>1</v>
      </c>
      <c r="F114" s="75">
        <f t="shared" si="2"/>
        <v>1</v>
      </c>
      <c r="G114" s="75">
        <f t="shared" si="3"/>
        <v>1</v>
      </c>
      <c r="H114" s="39">
        <v>28.0</v>
      </c>
      <c r="I114" s="75">
        <f t="shared" si="4"/>
        <v>1</v>
      </c>
      <c r="J114" s="75">
        <f t="shared" si="5"/>
        <v>1</v>
      </c>
      <c r="K114" s="75">
        <f t="shared" si="6"/>
        <v>1</v>
      </c>
      <c r="L114" s="39">
        <v>5.0</v>
      </c>
      <c r="M114" s="75">
        <f t="shared" si="7"/>
        <v>0</v>
      </c>
      <c r="N114" s="75">
        <f t="shared" si="8"/>
        <v>0</v>
      </c>
      <c r="O114" s="75">
        <f t="shared" si="9"/>
        <v>0</v>
      </c>
      <c r="P114" s="39"/>
      <c r="Q114" s="39"/>
      <c r="R114" s="76">
        <f t="shared" si="10"/>
        <v>61</v>
      </c>
      <c r="S114" s="36">
        <v>28.0</v>
      </c>
      <c r="T114" s="37">
        <f t="shared" si="11"/>
        <v>65.33333333</v>
      </c>
      <c r="U114" s="37">
        <f t="shared" si="12"/>
        <v>66.33333333</v>
      </c>
      <c r="V114" s="37">
        <f t="shared" si="13"/>
        <v>64.33333333</v>
      </c>
      <c r="W114" s="39">
        <v>28.0</v>
      </c>
      <c r="X114" s="39">
        <v>28.0</v>
      </c>
      <c r="Y114" s="39">
        <v>5.0</v>
      </c>
      <c r="Z114" s="77">
        <f t="shared" si="14"/>
        <v>70.33333333</v>
      </c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</row>
    <row r="115" ht="18.0" customHeight="1">
      <c r="A115" s="33">
        <v>109.0</v>
      </c>
      <c r="B115" s="74" t="s">
        <v>258</v>
      </c>
      <c r="C115" s="35" t="s">
        <v>259</v>
      </c>
      <c r="D115" s="75">
        <v>28.0</v>
      </c>
      <c r="E115" s="75">
        <f t="shared" si="1"/>
        <v>1</v>
      </c>
      <c r="F115" s="75">
        <f t="shared" si="2"/>
        <v>1</v>
      </c>
      <c r="G115" s="75">
        <f t="shared" si="3"/>
        <v>1</v>
      </c>
      <c r="H115" s="75">
        <v>28.0</v>
      </c>
      <c r="I115" s="75">
        <f t="shared" si="4"/>
        <v>1</v>
      </c>
      <c r="J115" s="75">
        <f t="shared" si="5"/>
        <v>1</v>
      </c>
      <c r="K115" s="75">
        <f t="shared" si="6"/>
        <v>1</v>
      </c>
      <c r="L115" s="75">
        <v>14.0</v>
      </c>
      <c r="M115" s="75">
        <f t="shared" si="7"/>
        <v>1</v>
      </c>
      <c r="N115" s="75">
        <f t="shared" si="8"/>
        <v>1</v>
      </c>
      <c r="O115" s="75">
        <f t="shared" si="9"/>
        <v>1</v>
      </c>
      <c r="P115" s="39"/>
      <c r="Q115" s="39"/>
      <c r="R115" s="76">
        <f t="shared" si="10"/>
        <v>70</v>
      </c>
      <c r="S115" s="36">
        <v>24.0</v>
      </c>
      <c r="T115" s="37">
        <f t="shared" si="11"/>
        <v>56</v>
      </c>
      <c r="U115" s="37">
        <f t="shared" si="12"/>
        <v>57</v>
      </c>
      <c r="V115" s="37">
        <f t="shared" si="13"/>
        <v>55</v>
      </c>
      <c r="W115" s="75">
        <v>28.0</v>
      </c>
      <c r="X115" s="75">
        <v>28.0</v>
      </c>
      <c r="Y115" s="75">
        <v>14.0</v>
      </c>
      <c r="Z115" s="77">
        <f t="shared" si="14"/>
        <v>70</v>
      </c>
      <c r="AA115" s="68"/>
      <c r="AB115" s="68"/>
      <c r="AC115" s="68"/>
      <c r="AD115" s="68"/>
      <c r="AE115" s="68"/>
      <c r="AF115" s="68"/>
      <c r="AG115" s="68"/>
      <c r="AH115" s="68"/>
      <c r="AI115" s="68"/>
      <c r="AJ115" s="68"/>
      <c r="AK115" s="68"/>
      <c r="AL115" s="68"/>
    </row>
    <row r="116" ht="18.0" customHeight="1">
      <c r="A116" s="33">
        <v>110.0</v>
      </c>
      <c r="B116" s="74" t="s">
        <v>260</v>
      </c>
      <c r="C116" s="35" t="s">
        <v>261</v>
      </c>
      <c r="D116" s="75">
        <v>28.0</v>
      </c>
      <c r="E116" s="75">
        <f t="shared" si="1"/>
        <v>1</v>
      </c>
      <c r="F116" s="75">
        <f t="shared" si="2"/>
        <v>1</v>
      </c>
      <c r="G116" s="75">
        <f t="shared" si="3"/>
        <v>1</v>
      </c>
      <c r="H116" s="75">
        <v>28.0</v>
      </c>
      <c r="I116" s="75">
        <f t="shared" si="4"/>
        <v>1</v>
      </c>
      <c r="J116" s="75">
        <f t="shared" si="5"/>
        <v>1</v>
      </c>
      <c r="K116" s="75">
        <f t="shared" si="6"/>
        <v>1</v>
      </c>
      <c r="L116" s="75">
        <v>14.0</v>
      </c>
      <c r="M116" s="75">
        <f t="shared" si="7"/>
        <v>1</v>
      </c>
      <c r="N116" s="75">
        <f t="shared" si="8"/>
        <v>1</v>
      </c>
      <c r="O116" s="75">
        <f t="shared" si="9"/>
        <v>1</v>
      </c>
      <c r="P116" s="39"/>
      <c r="Q116" s="39"/>
      <c r="R116" s="76">
        <f t="shared" si="10"/>
        <v>70</v>
      </c>
      <c r="S116" s="36">
        <v>22.0</v>
      </c>
      <c r="T116" s="37">
        <f t="shared" si="11"/>
        <v>51.33333333</v>
      </c>
      <c r="U116" s="37">
        <f t="shared" si="12"/>
        <v>52.33333333</v>
      </c>
      <c r="V116" s="37">
        <f t="shared" si="13"/>
        <v>50.33333333</v>
      </c>
      <c r="W116" s="75">
        <v>28.0</v>
      </c>
      <c r="X116" s="75">
        <v>28.0</v>
      </c>
      <c r="Y116" s="75">
        <v>14.0</v>
      </c>
      <c r="Z116" s="77">
        <f t="shared" si="14"/>
        <v>65.33333333</v>
      </c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</row>
    <row r="117" ht="18.0" customHeight="1">
      <c r="A117" s="33">
        <v>111.0</v>
      </c>
      <c r="B117" s="74" t="s">
        <v>262</v>
      </c>
      <c r="C117" s="35" t="s">
        <v>263</v>
      </c>
      <c r="D117" s="75">
        <v>22.0</v>
      </c>
      <c r="E117" s="75">
        <f t="shared" si="1"/>
        <v>1</v>
      </c>
      <c r="F117" s="75">
        <f t="shared" si="2"/>
        <v>0</v>
      </c>
      <c r="G117" s="75">
        <f t="shared" si="3"/>
        <v>0</v>
      </c>
      <c r="H117" s="75">
        <v>25.0</v>
      </c>
      <c r="I117" s="75">
        <f t="shared" si="4"/>
        <v>1</v>
      </c>
      <c r="J117" s="75">
        <f t="shared" si="5"/>
        <v>1</v>
      </c>
      <c r="K117" s="75">
        <f t="shared" si="6"/>
        <v>0</v>
      </c>
      <c r="L117" s="75">
        <v>14.0</v>
      </c>
      <c r="M117" s="75">
        <f t="shared" si="7"/>
        <v>1</v>
      </c>
      <c r="N117" s="75">
        <f t="shared" si="8"/>
        <v>1</v>
      </c>
      <c r="O117" s="75">
        <f t="shared" si="9"/>
        <v>1</v>
      </c>
      <c r="P117" s="39"/>
      <c r="Q117" s="39"/>
      <c r="R117" s="76">
        <f t="shared" si="10"/>
        <v>61</v>
      </c>
      <c r="S117" s="36">
        <v>28.0</v>
      </c>
      <c r="T117" s="37">
        <f t="shared" si="11"/>
        <v>65.33333333</v>
      </c>
      <c r="U117" s="37">
        <f t="shared" si="12"/>
        <v>66.33333333</v>
      </c>
      <c r="V117" s="37">
        <f t="shared" si="13"/>
        <v>64.33333333</v>
      </c>
      <c r="W117" s="75">
        <v>22.0</v>
      </c>
      <c r="X117" s="75">
        <v>25.0</v>
      </c>
      <c r="Y117" s="75">
        <v>14.0</v>
      </c>
      <c r="Z117" s="77">
        <f t="shared" si="14"/>
        <v>79.33333333</v>
      </c>
      <c r="AA117" s="68"/>
      <c r="AB117" s="68"/>
      <c r="AC117" s="68"/>
      <c r="AD117" s="68"/>
      <c r="AE117" s="68"/>
      <c r="AF117" s="68"/>
      <c r="AG117" s="68"/>
      <c r="AH117" s="68"/>
      <c r="AI117" s="68"/>
      <c r="AJ117" s="68"/>
      <c r="AK117" s="68"/>
      <c r="AL117" s="68"/>
    </row>
    <row r="118" ht="15.75" customHeight="1">
      <c r="A118" s="39"/>
      <c r="B118" s="39"/>
      <c r="C118" s="39"/>
      <c r="D118" s="39"/>
      <c r="E118" s="39">
        <f t="shared" ref="E118:G118" si="15">COUNTIF(E7:E117,1)</f>
        <v>97</v>
      </c>
      <c r="F118" s="39">
        <f t="shared" si="15"/>
        <v>82</v>
      </c>
      <c r="G118" s="39">
        <f t="shared" si="15"/>
        <v>63</v>
      </c>
      <c r="H118" s="39"/>
      <c r="I118" s="39">
        <f t="shared" ref="I118:K118" si="16">COUNTIF(I7:I117,1)</f>
        <v>96</v>
      </c>
      <c r="J118" s="39">
        <f t="shared" si="16"/>
        <v>83</v>
      </c>
      <c r="K118" s="39">
        <f t="shared" si="16"/>
        <v>74</v>
      </c>
      <c r="L118" s="39"/>
      <c r="M118" s="39">
        <f t="shared" ref="M118:O118" si="17">COUNTIF(M7:M117,1)</f>
        <v>101</v>
      </c>
      <c r="N118" s="39">
        <f t="shared" si="17"/>
        <v>101</v>
      </c>
      <c r="O118" s="39">
        <f t="shared" si="17"/>
        <v>85</v>
      </c>
      <c r="P118" s="39"/>
      <c r="Q118" s="39"/>
      <c r="R118" s="46"/>
      <c r="S118" s="39"/>
      <c r="T118" s="37"/>
      <c r="U118" s="39"/>
      <c r="V118" s="39"/>
      <c r="W118" s="39"/>
      <c r="X118" s="39"/>
      <c r="Y118" s="39"/>
      <c r="Z118" s="39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</row>
    <row r="119" ht="15.75" customHeight="1">
      <c r="A119" s="68"/>
      <c r="B119" s="68"/>
      <c r="C119" s="68"/>
      <c r="D119" s="68"/>
      <c r="E119" s="39">
        <f t="shared" ref="E119:G119" si="18">COUNTIF(E8:E118,1)</f>
        <v>96</v>
      </c>
      <c r="F119" s="39">
        <f t="shared" si="18"/>
        <v>81</v>
      </c>
      <c r="G119" s="39">
        <f t="shared" si="18"/>
        <v>62</v>
      </c>
      <c r="H119" s="68"/>
      <c r="I119" s="39">
        <f t="shared" ref="I119:K119" si="19">COUNTIF(I8:I118,1)</f>
        <v>95</v>
      </c>
      <c r="J119" s="39">
        <f t="shared" si="19"/>
        <v>82</v>
      </c>
      <c r="K119" s="39">
        <f t="shared" si="19"/>
        <v>73</v>
      </c>
      <c r="L119" s="68"/>
      <c r="M119" s="39">
        <f t="shared" ref="M119:O119" si="20">COUNTIF(M8:M118,1)</f>
        <v>100</v>
      </c>
      <c r="N119" s="39">
        <f t="shared" si="20"/>
        <v>100</v>
      </c>
      <c r="O119" s="39">
        <f t="shared" si="20"/>
        <v>84</v>
      </c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  <c r="AF119" s="68"/>
      <c r="AG119" s="68"/>
      <c r="AH119" s="68"/>
      <c r="AI119" s="68"/>
      <c r="AJ119" s="68"/>
      <c r="AK119" s="68"/>
      <c r="AL119" s="68"/>
    </row>
    <row r="120" ht="15.75" customHeight="1">
      <c r="A120" s="68"/>
      <c r="B120" s="68"/>
      <c r="C120" s="68"/>
      <c r="D120" s="68"/>
      <c r="E120" s="68">
        <f t="shared" ref="E120:G120" si="21">E118/124*100</f>
        <v>78.22580645</v>
      </c>
      <c r="F120" s="68">
        <f t="shared" si="21"/>
        <v>66.12903226</v>
      </c>
      <c r="G120" s="68">
        <f t="shared" si="21"/>
        <v>50.80645161</v>
      </c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68"/>
      <c r="AI120" s="68"/>
      <c r="AJ120" s="68"/>
      <c r="AK120" s="68"/>
      <c r="AL120" s="68"/>
    </row>
    <row r="121" ht="15.75" customHeight="1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</row>
    <row r="122" ht="15.75" customHeight="1">
      <c r="A122" s="68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  <c r="AJ122" s="68"/>
      <c r="AK122" s="68"/>
      <c r="AL122" s="68"/>
    </row>
    <row r="123" ht="15.75" customHeight="1">
      <c r="A123" s="68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68"/>
      <c r="AK123" s="68"/>
      <c r="AL123" s="68"/>
    </row>
    <row r="124" ht="15.75" customHeight="1">
      <c r="A124" s="68"/>
      <c r="B124" s="68"/>
      <c r="C124" s="68"/>
      <c r="D124" s="68"/>
      <c r="E124" s="68"/>
      <c r="F124" s="68"/>
      <c r="G124" s="68">
        <f>88/124</f>
        <v>0.7096774194</v>
      </c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8"/>
      <c r="AH124" s="68"/>
      <c r="AI124" s="68"/>
      <c r="AJ124" s="68"/>
      <c r="AK124" s="68"/>
      <c r="AL124" s="68"/>
    </row>
    <row r="125" ht="15.75" customHeight="1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</row>
    <row r="126" ht="15.75" customHeight="1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</row>
    <row r="127" ht="15.75" customHeight="1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8"/>
    </row>
    <row r="128" ht="15.75" customHeight="1">
      <c r="A128" s="68"/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68"/>
    </row>
    <row r="129" ht="15.75" customHeight="1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</row>
    <row r="130" ht="15.75" customHeight="1">
      <c r="A130" s="68"/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</row>
    <row r="131" ht="15.75" customHeight="1">
      <c r="A131" s="68"/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</row>
    <row r="132" ht="15.75" customHeight="1">
      <c r="A132" s="68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</row>
    <row r="133" ht="15.75" customHeight="1">
      <c r="A133" s="68"/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</row>
    <row r="134" ht="15.75" customHeight="1">
      <c r="A134" s="68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</row>
    <row r="135" ht="15.75" customHeight="1">
      <c r="A135" s="68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</row>
    <row r="136" ht="15.75" customHeight="1">
      <c r="A136" s="68"/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  <c r="AJ136" s="68"/>
      <c r="AK136" s="68"/>
      <c r="AL136" s="68"/>
    </row>
    <row r="137" ht="15.75" customHeight="1">
      <c r="A137" s="68"/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</row>
    <row r="138" ht="15.75" customHeight="1">
      <c r="A138" s="68"/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8"/>
      <c r="AH138" s="68"/>
      <c r="AI138" s="68"/>
      <c r="AJ138" s="68"/>
      <c r="AK138" s="68"/>
      <c r="AL138" s="68"/>
    </row>
    <row r="139" ht="15.75" customHeight="1">
      <c r="A139" s="68"/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8"/>
      <c r="AH139" s="68"/>
      <c r="AI139" s="68"/>
      <c r="AJ139" s="68"/>
      <c r="AK139" s="68"/>
      <c r="AL139" s="68"/>
    </row>
    <row r="140" ht="15.75" customHeight="1">
      <c r="A140" s="68"/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  <c r="AK140" s="68"/>
      <c r="AL140" s="68"/>
    </row>
    <row r="141" ht="15.75" customHeight="1">
      <c r="A141" s="68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  <c r="AK141" s="68"/>
      <c r="AL141" s="68"/>
    </row>
    <row r="142" ht="15.75" customHeight="1">
      <c r="A142" s="68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  <c r="AG142" s="68"/>
      <c r="AH142" s="68"/>
      <c r="AI142" s="68"/>
      <c r="AJ142" s="68"/>
      <c r="AK142" s="68"/>
      <c r="AL142" s="68"/>
    </row>
    <row r="143" ht="15.75" customHeight="1">
      <c r="A143" s="68"/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  <c r="AG143" s="68"/>
      <c r="AH143" s="68"/>
      <c r="AI143" s="68"/>
      <c r="AJ143" s="68"/>
      <c r="AK143" s="68"/>
      <c r="AL143" s="68"/>
    </row>
    <row r="144" ht="15.75" customHeight="1">
      <c r="A144" s="68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8"/>
      <c r="AI144" s="68"/>
      <c r="AJ144" s="68"/>
      <c r="AK144" s="68"/>
      <c r="AL144" s="68"/>
    </row>
    <row r="145" ht="15.75" customHeight="1">
      <c r="A145" s="68"/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8"/>
    </row>
    <row r="146" ht="15.75" customHeight="1">
      <c r="A146" s="68"/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8"/>
    </row>
    <row r="147" ht="15.75" customHeight="1">
      <c r="A147" s="68"/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  <c r="AF147" s="68"/>
      <c r="AG147" s="68"/>
      <c r="AH147" s="68"/>
      <c r="AI147" s="68"/>
      <c r="AJ147" s="68"/>
      <c r="AK147" s="68"/>
      <c r="AL147" s="68"/>
    </row>
    <row r="148" ht="15.75" customHeight="1">
      <c r="A148" s="68"/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  <c r="AF148" s="68"/>
      <c r="AG148" s="68"/>
      <c r="AH148" s="68"/>
      <c r="AI148" s="68"/>
      <c r="AJ148" s="68"/>
      <c r="AK148" s="68"/>
      <c r="AL148" s="68"/>
    </row>
    <row r="149" ht="15.75" customHeight="1">
      <c r="A149" s="68"/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  <c r="AG149" s="68"/>
      <c r="AH149" s="68"/>
      <c r="AI149" s="68"/>
      <c r="AJ149" s="68"/>
      <c r="AK149" s="68"/>
      <c r="AL149" s="68"/>
    </row>
    <row r="150" ht="15.75" customHeight="1">
      <c r="A150" s="68"/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  <c r="AF150" s="68"/>
      <c r="AG150" s="68"/>
      <c r="AH150" s="68"/>
      <c r="AI150" s="68"/>
      <c r="AJ150" s="68"/>
      <c r="AK150" s="68"/>
      <c r="AL150" s="68"/>
    </row>
    <row r="151" ht="15.75" customHeight="1">
      <c r="A151" s="68"/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  <c r="AE151" s="68"/>
      <c r="AF151" s="68"/>
      <c r="AG151" s="68"/>
      <c r="AH151" s="68"/>
      <c r="AI151" s="68"/>
      <c r="AJ151" s="68"/>
      <c r="AK151" s="68"/>
      <c r="AL151" s="68"/>
    </row>
    <row r="152" ht="15.75" customHeight="1">
      <c r="A152" s="68"/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8"/>
      <c r="AH152" s="68"/>
      <c r="AI152" s="68"/>
      <c r="AJ152" s="68"/>
      <c r="AK152" s="68"/>
      <c r="AL152" s="68"/>
    </row>
    <row r="153" ht="15.75" customHeight="1">
      <c r="A153" s="68"/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  <c r="AG153" s="68"/>
      <c r="AH153" s="68"/>
      <c r="AI153" s="68"/>
      <c r="AJ153" s="68"/>
      <c r="AK153" s="68"/>
      <c r="AL153" s="68"/>
    </row>
    <row r="154" ht="15.75" customHeight="1">
      <c r="A154" s="68"/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  <c r="AF154" s="68"/>
      <c r="AG154" s="68"/>
      <c r="AH154" s="68"/>
      <c r="AI154" s="68"/>
      <c r="AJ154" s="68"/>
      <c r="AK154" s="68"/>
      <c r="AL154" s="68"/>
    </row>
    <row r="155" ht="15.75" customHeight="1">
      <c r="A155" s="68"/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  <c r="AF155" s="68"/>
      <c r="AG155" s="68"/>
      <c r="AH155" s="68"/>
      <c r="AI155" s="68"/>
      <c r="AJ155" s="68"/>
      <c r="AK155" s="68"/>
      <c r="AL155" s="68"/>
    </row>
    <row r="156" ht="15.75" customHeight="1">
      <c r="A156" s="68"/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  <c r="AJ156" s="68"/>
      <c r="AK156" s="68"/>
      <c r="AL156" s="68"/>
    </row>
    <row r="157" ht="15.75" customHeight="1">
      <c r="A157" s="68"/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  <c r="AG157" s="68"/>
      <c r="AH157" s="68"/>
      <c r="AI157" s="68"/>
      <c r="AJ157" s="68"/>
      <c r="AK157" s="68"/>
      <c r="AL157" s="68"/>
    </row>
    <row r="158" ht="15.75" customHeight="1">
      <c r="A158" s="68"/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  <c r="AE158" s="68"/>
      <c r="AF158" s="68"/>
      <c r="AG158" s="68"/>
      <c r="AH158" s="68"/>
      <c r="AI158" s="68"/>
      <c r="AJ158" s="68"/>
      <c r="AK158" s="68"/>
      <c r="AL158" s="68"/>
    </row>
    <row r="159" ht="15.75" customHeight="1">
      <c r="A159" s="68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8"/>
      <c r="AG159" s="68"/>
      <c r="AH159" s="68"/>
      <c r="AI159" s="68"/>
      <c r="AJ159" s="68"/>
      <c r="AK159" s="68"/>
      <c r="AL159" s="68"/>
    </row>
    <row r="160" ht="15.75" customHeight="1">
      <c r="A160" s="68"/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  <c r="AK160" s="68"/>
      <c r="AL160" s="68"/>
    </row>
    <row r="161" ht="15.75" customHeight="1">
      <c r="A161" s="68"/>
      <c r="B161" s="68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  <c r="AF161" s="68"/>
      <c r="AG161" s="68"/>
      <c r="AH161" s="68"/>
      <c r="AI161" s="68"/>
      <c r="AJ161" s="68"/>
      <c r="AK161" s="68"/>
      <c r="AL161" s="68"/>
    </row>
    <row r="162" ht="15.75" customHeight="1">
      <c r="A162" s="68"/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  <c r="AF162" s="68"/>
      <c r="AG162" s="68"/>
      <c r="AH162" s="68"/>
      <c r="AI162" s="68"/>
      <c r="AJ162" s="68"/>
      <c r="AK162" s="68"/>
      <c r="AL162" s="68"/>
    </row>
    <row r="163" ht="15.75" customHeight="1">
      <c r="A163" s="68"/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  <c r="AE163" s="68"/>
      <c r="AF163" s="68"/>
      <c r="AG163" s="68"/>
      <c r="AH163" s="68"/>
      <c r="AI163" s="68"/>
      <c r="AJ163" s="68"/>
      <c r="AK163" s="68"/>
      <c r="AL163" s="68"/>
    </row>
    <row r="164" ht="15.75" customHeight="1">
      <c r="A164" s="68"/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/>
      <c r="AJ164" s="68"/>
      <c r="AK164" s="68"/>
      <c r="AL164" s="68"/>
    </row>
    <row r="165" ht="15.75" customHeight="1">
      <c r="A165" s="68"/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  <c r="AA165" s="68"/>
      <c r="AB165" s="68"/>
      <c r="AC165" s="68"/>
      <c r="AD165" s="68"/>
      <c r="AE165" s="68"/>
      <c r="AF165" s="68"/>
      <c r="AG165" s="68"/>
      <c r="AH165" s="68"/>
      <c r="AI165" s="68"/>
      <c r="AJ165" s="68"/>
      <c r="AK165" s="68"/>
      <c r="AL165" s="68"/>
    </row>
    <row r="166" ht="15.75" customHeight="1">
      <c r="A166" s="68"/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  <c r="AE166" s="68"/>
      <c r="AF166" s="68"/>
      <c r="AG166" s="68"/>
      <c r="AH166" s="68"/>
      <c r="AI166" s="68"/>
      <c r="AJ166" s="68"/>
      <c r="AK166" s="68"/>
      <c r="AL166" s="68"/>
    </row>
    <row r="167" ht="15.75" customHeight="1">
      <c r="A167" s="68"/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  <c r="AD167" s="68"/>
      <c r="AE167" s="68"/>
      <c r="AF167" s="68"/>
      <c r="AG167" s="68"/>
      <c r="AH167" s="68"/>
      <c r="AI167" s="68"/>
      <c r="AJ167" s="68"/>
      <c r="AK167" s="68"/>
      <c r="AL167" s="68"/>
    </row>
    <row r="168" ht="15.75" customHeight="1">
      <c r="A168" s="68"/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  <c r="AA168" s="68"/>
      <c r="AB168" s="68"/>
      <c r="AC168" s="68"/>
      <c r="AD168" s="68"/>
      <c r="AE168" s="68"/>
      <c r="AF168" s="68"/>
      <c r="AG168" s="68"/>
      <c r="AH168" s="68"/>
      <c r="AI168" s="68"/>
      <c r="AJ168" s="68"/>
      <c r="AK168" s="68"/>
      <c r="AL168" s="68"/>
    </row>
    <row r="169" ht="15.75" customHeight="1">
      <c r="A169" s="68"/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  <c r="AJ169" s="68"/>
      <c r="AK169" s="68"/>
      <c r="AL169" s="68"/>
    </row>
    <row r="170" ht="15.75" customHeight="1">
      <c r="A170" s="68"/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  <c r="AD170" s="68"/>
      <c r="AE170" s="68"/>
      <c r="AF170" s="68"/>
      <c r="AG170" s="68"/>
      <c r="AH170" s="68"/>
      <c r="AI170" s="68"/>
      <c r="AJ170" s="68"/>
      <c r="AK170" s="68"/>
      <c r="AL170" s="68"/>
    </row>
    <row r="171" ht="15.75" customHeight="1">
      <c r="A171" s="68"/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  <c r="AA171" s="68"/>
      <c r="AB171" s="68"/>
      <c r="AC171" s="68"/>
      <c r="AD171" s="68"/>
      <c r="AE171" s="68"/>
      <c r="AF171" s="68"/>
      <c r="AG171" s="68"/>
      <c r="AH171" s="68"/>
      <c r="AI171" s="68"/>
      <c r="AJ171" s="68"/>
      <c r="AK171" s="68"/>
      <c r="AL171" s="68"/>
    </row>
    <row r="172" ht="15.75" customHeight="1">
      <c r="A172" s="68"/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  <c r="AA172" s="68"/>
      <c r="AB172" s="68"/>
      <c r="AC172" s="68"/>
      <c r="AD172" s="68"/>
      <c r="AE172" s="68"/>
      <c r="AF172" s="68"/>
      <c r="AG172" s="68"/>
      <c r="AH172" s="68"/>
      <c r="AI172" s="68"/>
      <c r="AJ172" s="68"/>
      <c r="AK172" s="68"/>
      <c r="AL172" s="68"/>
    </row>
    <row r="173" ht="15.75" customHeight="1">
      <c r="A173" s="68"/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  <c r="AD173" s="68"/>
      <c r="AE173" s="68"/>
      <c r="AF173" s="68"/>
      <c r="AG173" s="68"/>
      <c r="AH173" s="68"/>
      <c r="AI173" s="68"/>
      <c r="AJ173" s="68"/>
      <c r="AK173" s="68"/>
      <c r="AL173" s="68"/>
    </row>
    <row r="174" ht="15.75" customHeight="1">
      <c r="A174" s="68"/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  <c r="AA174" s="68"/>
      <c r="AB174" s="68"/>
      <c r="AC174" s="68"/>
      <c r="AD174" s="68"/>
      <c r="AE174" s="68"/>
      <c r="AF174" s="68"/>
      <c r="AG174" s="68"/>
      <c r="AH174" s="68"/>
      <c r="AI174" s="68"/>
      <c r="AJ174" s="68"/>
      <c r="AK174" s="68"/>
      <c r="AL174" s="68"/>
    </row>
    <row r="175" ht="15.75" customHeight="1">
      <c r="A175" s="68"/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  <c r="AD175" s="68"/>
      <c r="AE175" s="68"/>
      <c r="AF175" s="68"/>
      <c r="AG175" s="68"/>
      <c r="AH175" s="68"/>
      <c r="AI175" s="68"/>
      <c r="AJ175" s="68"/>
      <c r="AK175" s="68"/>
      <c r="AL175" s="68"/>
    </row>
    <row r="176" ht="15.75" customHeight="1">
      <c r="A176" s="68"/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68"/>
      <c r="AE176" s="68"/>
      <c r="AF176" s="68"/>
      <c r="AG176" s="68"/>
      <c r="AH176" s="68"/>
      <c r="AI176" s="68"/>
      <c r="AJ176" s="68"/>
      <c r="AK176" s="68"/>
      <c r="AL176" s="68"/>
    </row>
    <row r="177" ht="15.75" customHeight="1">
      <c r="A177" s="68"/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68"/>
      <c r="AB177" s="68"/>
      <c r="AC177" s="68"/>
      <c r="AD177" s="68"/>
      <c r="AE177" s="68"/>
      <c r="AF177" s="68"/>
      <c r="AG177" s="68"/>
      <c r="AH177" s="68"/>
      <c r="AI177" s="68"/>
      <c r="AJ177" s="68"/>
      <c r="AK177" s="68"/>
      <c r="AL177" s="68"/>
    </row>
    <row r="178" ht="15.75" customHeight="1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  <c r="AA178" s="68"/>
      <c r="AB178" s="68"/>
      <c r="AC178" s="68"/>
      <c r="AD178" s="68"/>
      <c r="AE178" s="68"/>
      <c r="AF178" s="68"/>
      <c r="AG178" s="68"/>
      <c r="AH178" s="68"/>
      <c r="AI178" s="68"/>
      <c r="AJ178" s="68"/>
      <c r="AK178" s="68"/>
      <c r="AL178" s="68"/>
    </row>
    <row r="179" ht="15.75" customHeight="1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  <c r="AA179" s="68"/>
      <c r="AB179" s="68"/>
      <c r="AC179" s="68"/>
      <c r="AD179" s="68"/>
      <c r="AE179" s="68"/>
      <c r="AF179" s="68"/>
      <c r="AG179" s="68"/>
      <c r="AH179" s="68"/>
      <c r="AI179" s="68"/>
      <c r="AJ179" s="68"/>
      <c r="AK179" s="68"/>
      <c r="AL179" s="68"/>
    </row>
    <row r="180" ht="15.75" customHeight="1">
      <c r="A180" s="68"/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  <c r="AA180" s="68"/>
      <c r="AB180" s="68"/>
      <c r="AC180" s="68"/>
      <c r="AD180" s="68"/>
      <c r="AE180" s="68"/>
      <c r="AF180" s="68"/>
      <c r="AG180" s="68"/>
      <c r="AH180" s="68"/>
      <c r="AI180" s="68"/>
      <c r="AJ180" s="68"/>
      <c r="AK180" s="68"/>
      <c r="AL180" s="68"/>
    </row>
    <row r="181" ht="15.75" customHeight="1">
      <c r="A181" s="68"/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  <c r="AA181" s="68"/>
      <c r="AB181" s="68"/>
      <c r="AC181" s="68"/>
      <c r="AD181" s="68"/>
      <c r="AE181" s="68"/>
      <c r="AF181" s="68"/>
      <c r="AG181" s="68"/>
      <c r="AH181" s="68"/>
      <c r="AI181" s="68"/>
      <c r="AJ181" s="68"/>
      <c r="AK181" s="68"/>
      <c r="AL181" s="68"/>
    </row>
    <row r="182" ht="15.75" customHeight="1">
      <c r="A182" s="68"/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  <c r="AA182" s="68"/>
      <c r="AB182" s="68"/>
      <c r="AC182" s="68"/>
      <c r="AD182" s="68"/>
      <c r="AE182" s="68"/>
      <c r="AF182" s="68"/>
      <c r="AG182" s="68"/>
      <c r="AH182" s="68"/>
      <c r="AI182" s="68"/>
      <c r="AJ182" s="68"/>
      <c r="AK182" s="68"/>
      <c r="AL182" s="68"/>
    </row>
    <row r="183" ht="15.75" customHeight="1">
      <c r="A183" s="68"/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  <c r="AA183" s="68"/>
      <c r="AB183" s="68"/>
      <c r="AC183" s="68"/>
      <c r="AD183" s="68"/>
      <c r="AE183" s="68"/>
      <c r="AF183" s="68"/>
      <c r="AG183" s="68"/>
      <c r="AH183" s="68"/>
      <c r="AI183" s="68"/>
      <c r="AJ183" s="68"/>
      <c r="AK183" s="68"/>
      <c r="AL183" s="68"/>
    </row>
    <row r="184" ht="15.75" customHeight="1">
      <c r="A184" s="68"/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  <c r="AA184" s="68"/>
      <c r="AB184" s="68"/>
      <c r="AC184" s="68"/>
      <c r="AD184" s="68"/>
      <c r="AE184" s="68"/>
      <c r="AF184" s="68"/>
      <c r="AG184" s="68"/>
      <c r="AH184" s="68"/>
      <c r="AI184" s="68"/>
      <c r="AJ184" s="68"/>
      <c r="AK184" s="68"/>
      <c r="AL184" s="68"/>
    </row>
    <row r="185" ht="15.75" customHeight="1">
      <c r="A185" s="68"/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  <c r="AA185" s="68"/>
      <c r="AB185" s="68"/>
      <c r="AC185" s="68"/>
      <c r="AD185" s="68"/>
      <c r="AE185" s="68"/>
      <c r="AF185" s="68"/>
      <c r="AG185" s="68"/>
      <c r="AH185" s="68"/>
      <c r="AI185" s="68"/>
      <c r="AJ185" s="68"/>
      <c r="AK185" s="68"/>
      <c r="AL185" s="68"/>
    </row>
    <row r="186" ht="15.75" customHeight="1">
      <c r="A186" s="68"/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  <c r="AA186" s="68"/>
      <c r="AB186" s="68"/>
      <c r="AC186" s="68"/>
      <c r="AD186" s="68"/>
      <c r="AE186" s="68"/>
      <c r="AF186" s="68"/>
      <c r="AG186" s="68"/>
      <c r="AH186" s="68"/>
      <c r="AI186" s="68"/>
      <c r="AJ186" s="68"/>
      <c r="AK186" s="68"/>
      <c r="AL186" s="68"/>
    </row>
    <row r="187" ht="15.75" customHeight="1">
      <c r="A187" s="68"/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  <c r="AA187" s="68"/>
      <c r="AB187" s="68"/>
      <c r="AC187" s="68"/>
      <c r="AD187" s="68"/>
      <c r="AE187" s="68"/>
      <c r="AF187" s="68"/>
      <c r="AG187" s="68"/>
      <c r="AH187" s="68"/>
      <c r="AI187" s="68"/>
      <c r="AJ187" s="68"/>
      <c r="AK187" s="68"/>
      <c r="AL187" s="68"/>
    </row>
    <row r="188" ht="15.75" customHeight="1">
      <c r="A188" s="68"/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  <c r="AF188" s="68"/>
      <c r="AG188" s="68"/>
      <c r="AH188" s="68"/>
      <c r="AI188" s="68"/>
      <c r="AJ188" s="68"/>
      <c r="AK188" s="68"/>
      <c r="AL188" s="68"/>
    </row>
    <row r="189" ht="15.75" customHeight="1">
      <c r="A189" s="68"/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  <c r="AA189" s="68"/>
      <c r="AB189" s="68"/>
      <c r="AC189" s="68"/>
      <c r="AD189" s="68"/>
      <c r="AE189" s="68"/>
      <c r="AF189" s="68"/>
      <c r="AG189" s="68"/>
      <c r="AH189" s="68"/>
      <c r="AI189" s="68"/>
      <c r="AJ189" s="68"/>
      <c r="AK189" s="68"/>
      <c r="AL189" s="68"/>
    </row>
    <row r="190" ht="15.75" customHeight="1">
      <c r="A190" s="68"/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  <c r="AA190" s="68"/>
      <c r="AB190" s="68"/>
      <c r="AC190" s="68"/>
      <c r="AD190" s="68"/>
      <c r="AE190" s="68"/>
      <c r="AF190" s="68"/>
      <c r="AG190" s="68"/>
      <c r="AH190" s="68"/>
      <c r="AI190" s="68"/>
      <c r="AJ190" s="68"/>
      <c r="AK190" s="68"/>
      <c r="AL190" s="68"/>
    </row>
    <row r="191" ht="15.75" customHeight="1">
      <c r="A191" s="68"/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  <c r="AA191" s="68"/>
      <c r="AB191" s="68"/>
      <c r="AC191" s="68"/>
      <c r="AD191" s="68"/>
      <c r="AE191" s="68"/>
      <c r="AF191" s="68"/>
      <c r="AG191" s="68"/>
      <c r="AH191" s="68"/>
      <c r="AI191" s="68"/>
      <c r="AJ191" s="68"/>
      <c r="AK191" s="68"/>
      <c r="AL191" s="68"/>
    </row>
    <row r="192" ht="15.75" customHeight="1">
      <c r="A192" s="68"/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8"/>
      <c r="AB192" s="68"/>
      <c r="AC192" s="68"/>
      <c r="AD192" s="68"/>
      <c r="AE192" s="68"/>
      <c r="AF192" s="68"/>
      <c r="AG192" s="68"/>
      <c r="AH192" s="68"/>
      <c r="AI192" s="68"/>
      <c r="AJ192" s="68"/>
      <c r="AK192" s="68"/>
      <c r="AL192" s="68"/>
    </row>
    <row r="193" ht="15.75" customHeight="1">
      <c r="A193" s="68"/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  <c r="AC193" s="68"/>
      <c r="AD193" s="68"/>
      <c r="AE193" s="68"/>
      <c r="AF193" s="68"/>
      <c r="AG193" s="68"/>
      <c r="AH193" s="68"/>
      <c r="AI193" s="68"/>
      <c r="AJ193" s="68"/>
      <c r="AK193" s="68"/>
      <c r="AL193" s="68"/>
    </row>
    <row r="194" ht="15.75" customHeight="1">
      <c r="A194" s="68"/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  <c r="AD194" s="68"/>
      <c r="AE194" s="68"/>
      <c r="AF194" s="68"/>
      <c r="AG194" s="68"/>
      <c r="AH194" s="68"/>
      <c r="AI194" s="68"/>
      <c r="AJ194" s="68"/>
      <c r="AK194" s="68"/>
      <c r="AL194" s="68"/>
    </row>
    <row r="195" ht="15.75" customHeight="1">
      <c r="A195" s="68"/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  <c r="AB195" s="68"/>
      <c r="AC195" s="68"/>
      <c r="AD195" s="68"/>
      <c r="AE195" s="68"/>
      <c r="AF195" s="68"/>
      <c r="AG195" s="68"/>
      <c r="AH195" s="68"/>
      <c r="AI195" s="68"/>
      <c r="AJ195" s="68"/>
      <c r="AK195" s="68"/>
      <c r="AL195" s="68"/>
    </row>
    <row r="196" ht="15.75" customHeight="1">
      <c r="A196" s="68"/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8"/>
      <c r="AB196" s="68"/>
      <c r="AC196" s="68"/>
      <c r="AD196" s="68"/>
      <c r="AE196" s="68"/>
      <c r="AF196" s="68"/>
      <c r="AG196" s="68"/>
      <c r="AH196" s="68"/>
      <c r="AI196" s="68"/>
      <c r="AJ196" s="68"/>
      <c r="AK196" s="68"/>
      <c r="AL196" s="68"/>
    </row>
    <row r="197" ht="15.75" customHeight="1">
      <c r="A197" s="68"/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  <c r="AB197" s="68"/>
      <c r="AC197" s="68"/>
      <c r="AD197" s="68"/>
      <c r="AE197" s="68"/>
      <c r="AF197" s="68"/>
      <c r="AG197" s="68"/>
      <c r="AH197" s="68"/>
      <c r="AI197" s="68"/>
      <c r="AJ197" s="68"/>
      <c r="AK197" s="68"/>
      <c r="AL197" s="68"/>
    </row>
    <row r="198" ht="15.75" customHeight="1">
      <c r="A198" s="68"/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8"/>
      <c r="AB198" s="68"/>
      <c r="AC198" s="68"/>
      <c r="AD198" s="68"/>
      <c r="AE198" s="68"/>
      <c r="AF198" s="68"/>
      <c r="AG198" s="68"/>
      <c r="AH198" s="68"/>
      <c r="AI198" s="68"/>
      <c r="AJ198" s="68"/>
      <c r="AK198" s="68"/>
      <c r="AL198" s="68"/>
    </row>
    <row r="199" ht="15.75" customHeight="1">
      <c r="A199" s="68"/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8"/>
      <c r="AB199" s="68"/>
      <c r="AC199" s="68"/>
      <c r="AD199" s="68"/>
      <c r="AE199" s="68"/>
      <c r="AF199" s="68"/>
      <c r="AG199" s="68"/>
      <c r="AH199" s="68"/>
      <c r="AI199" s="68"/>
      <c r="AJ199" s="68"/>
      <c r="AK199" s="68"/>
      <c r="AL199" s="68"/>
    </row>
    <row r="200" ht="15.75" customHeight="1">
      <c r="A200" s="68"/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8"/>
      <c r="AB200" s="68"/>
      <c r="AC200" s="68"/>
      <c r="AD200" s="68"/>
      <c r="AE200" s="68"/>
      <c r="AF200" s="68"/>
      <c r="AG200" s="68"/>
      <c r="AH200" s="68"/>
      <c r="AI200" s="68"/>
      <c r="AJ200" s="68"/>
      <c r="AK200" s="68"/>
      <c r="AL200" s="68"/>
    </row>
    <row r="201" ht="15.75" customHeight="1">
      <c r="A201" s="68"/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  <c r="AA201" s="68"/>
      <c r="AB201" s="68"/>
      <c r="AC201" s="68"/>
      <c r="AD201" s="68"/>
      <c r="AE201" s="68"/>
      <c r="AF201" s="68"/>
      <c r="AG201" s="68"/>
      <c r="AH201" s="68"/>
      <c r="AI201" s="68"/>
      <c r="AJ201" s="68"/>
      <c r="AK201" s="68"/>
      <c r="AL201" s="68"/>
    </row>
    <row r="202" ht="15.75" customHeight="1">
      <c r="A202" s="68"/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  <c r="AA202" s="68"/>
      <c r="AB202" s="68"/>
      <c r="AC202" s="68"/>
      <c r="AD202" s="68"/>
      <c r="AE202" s="68"/>
      <c r="AF202" s="68"/>
      <c r="AG202" s="68"/>
      <c r="AH202" s="68"/>
      <c r="AI202" s="68"/>
      <c r="AJ202" s="68"/>
      <c r="AK202" s="68"/>
      <c r="AL202" s="68"/>
    </row>
    <row r="203" ht="15.75" customHeight="1">
      <c r="A203" s="68"/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  <c r="AA203" s="68"/>
      <c r="AB203" s="68"/>
      <c r="AC203" s="68"/>
      <c r="AD203" s="68"/>
      <c r="AE203" s="68"/>
      <c r="AF203" s="68"/>
      <c r="AG203" s="68"/>
      <c r="AH203" s="68"/>
      <c r="AI203" s="68"/>
      <c r="AJ203" s="68"/>
      <c r="AK203" s="68"/>
      <c r="AL203" s="68"/>
    </row>
    <row r="204" ht="15.75" customHeight="1">
      <c r="A204" s="68"/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  <c r="AB204" s="68"/>
      <c r="AC204" s="68"/>
      <c r="AD204" s="68"/>
      <c r="AE204" s="68"/>
      <c r="AF204" s="68"/>
      <c r="AG204" s="68"/>
      <c r="AH204" s="68"/>
      <c r="AI204" s="68"/>
      <c r="AJ204" s="68"/>
      <c r="AK204" s="68"/>
      <c r="AL204" s="68"/>
    </row>
    <row r="205" ht="15.75" customHeight="1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  <c r="AA205" s="68"/>
      <c r="AB205" s="68"/>
      <c r="AC205" s="68"/>
      <c r="AD205" s="68"/>
      <c r="AE205" s="68"/>
      <c r="AF205" s="68"/>
      <c r="AG205" s="68"/>
      <c r="AH205" s="68"/>
      <c r="AI205" s="68"/>
      <c r="AJ205" s="68"/>
      <c r="AK205" s="68"/>
      <c r="AL205" s="68"/>
    </row>
    <row r="206" ht="15.75" customHeight="1">
      <c r="A206" s="68"/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  <c r="AE206" s="68"/>
      <c r="AF206" s="68"/>
      <c r="AG206" s="68"/>
      <c r="AH206" s="68"/>
      <c r="AI206" s="68"/>
      <c r="AJ206" s="68"/>
      <c r="AK206" s="68"/>
      <c r="AL206" s="68"/>
    </row>
    <row r="207" ht="15.75" customHeight="1">
      <c r="A207" s="68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  <c r="AA207" s="68"/>
      <c r="AB207" s="68"/>
      <c r="AC207" s="68"/>
      <c r="AD207" s="68"/>
      <c r="AE207" s="68"/>
      <c r="AF207" s="68"/>
      <c r="AG207" s="68"/>
      <c r="AH207" s="68"/>
      <c r="AI207" s="68"/>
      <c r="AJ207" s="68"/>
      <c r="AK207" s="68"/>
      <c r="AL207" s="68"/>
    </row>
    <row r="208" ht="15.75" customHeight="1">
      <c r="A208" s="68"/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  <c r="AF208" s="68"/>
      <c r="AG208" s="68"/>
      <c r="AH208" s="68"/>
      <c r="AI208" s="68"/>
      <c r="AJ208" s="68"/>
      <c r="AK208" s="68"/>
      <c r="AL208" s="68"/>
    </row>
    <row r="209" ht="15.75" customHeight="1">
      <c r="A209" s="68"/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  <c r="AD209" s="68"/>
      <c r="AE209" s="68"/>
      <c r="AF209" s="68"/>
      <c r="AG209" s="68"/>
      <c r="AH209" s="68"/>
      <c r="AI209" s="68"/>
      <c r="AJ209" s="68"/>
      <c r="AK209" s="68"/>
      <c r="AL209" s="68"/>
    </row>
    <row r="210" ht="15.75" customHeight="1">
      <c r="A210" s="68"/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  <c r="AA210" s="68"/>
      <c r="AB210" s="68"/>
      <c r="AC210" s="68"/>
      <c r="AD210" s="68"/>
      <c r="AE210" s="68"/>
      <c r="AF210" s="68"/>
      <c r="AG210" s="68"/>
      <c r="AH210" s="68"/>
      <c r="AI210" s="68"/>
      <c r="AJ210" s="68"/>
      <c r="AK210" s="68"/>
      <c r="AL210" s="68"/>
    </row>
    <row r="211" ht="15.75" customHeight="1">
      <c r="A211" s="68"/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  <c r="AA211" s="68"/>
      <c r="AB211" s="68"/>
      <c r="AC211" s="68"/>
      <c r="AD211" s="68"/>
      <c r="AE211" s="68"/>
      <c r="AF211" s="68"/>
      <c r="AG211" s="68"/>
      <c r="AH211" s="68"/>
      <c r="AI211" s="68"/>
      <c r="AJ211" s="68"/>
      <c r="AK211" s="68"/>
      <c r="AL211" s="68"/>
    </row>
    <row r="212" ht="15.75" customHeight="1">
      <c r="A212" s="68"/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  <c r="AA212" s="68"/>
      <c r="AB212" s="68"/>
      <c r="AC212" s="68"/>
      <c r="AD212" s="68"/>
      <c r="AE212" s="68"/>
      <c r="AF212" s="68"/>
      <c r="AG212" s="68"/>
      <c r="AH212" s="68"/>
      <c r="AI212" s="68"/>
      <c r="AJ212" s="68"/>
      <c r="AK212" s="68"/>
      <c r="AL212" s="68"/>
    </row>
    <row r="213" ht="15.75" customHeight="1">
      <c r="A213" s="68"/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  <c r="AA213" s="68"/>
      <c r="AB213" s="68"/>
      <c r="AC213" s="68"/>
      <c r="AD213" s="68"/>
      <c r="AE213" s="68"/>
      <c r="AF213" s="68"/>
      <c r="AG213" s="68"/>
      <c r="AH213" s="68"/>
      <c r="AI213" s="68"/>
      <c r="AJ213" s="68"/>
      <c r="AK213" s="68"/>
      <c r="AL213" s="68"/>
    </row>
    <row r="214" ht="15.75" customHeight="1">
      <c r="A214" s="68"/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  <c r="AA214" s="68"/>
      <c r="AB214" s="68"/>
      <c r="AC214" s="68"/>
      <c r="AD214" s="68"/>
      <c r="AE214" s="68"/>
      <c r="AF214" s="68"/>
      <c r="AG214" s="68"/>
      <c r="AH214" s="68"/>
      <c r="AI214" s="68"/>
      <c r="AJ214" s="68"/>
      <c r="AK214" s="68"/>
      <c r="AL214" s="68"/>
    </row>
    <row r="215" ht="15.75" customHeight="1">
      <c r="A215" s="68"/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  <c r="AA215" s="68"/>
      <c r="AB215" s="68"/>
      <c r="AC215" s="68"/>
      <c r="AD215" s="68"/>
      <c r="AE215" s="68"/>
      <c r="AF215" s="68"/>
      <c r="AG215" s="68"/>
      <c r="AH215" s="68"/>
      <c r="AI215" s="68"/>
      <c r="AJ215" s="68"/>
      <c r="AK215" s="68"/>
      <c r="AL215" s="68"/>
    </row>
    <row r="216" ht="15.75" customHeight="1">
      <c r="A216" s="68"/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  <c r="AA216" s="68"/>
      <c r="AB216" s="68"/>
      <c r="AC216" s="68"/>
      <c r="AD216" s="68"/>
      <c r="AE216" s="68"/>
      <c r="AF216" s="68"/>
      <c r="AG216" s="68"/>
      <c r="AH216" s="68"/>
      <c r="AI216" s="68"/>
      <c r="AJ216" s="68"/>
      <c r="AK216" s="68"/>
      <c r="AL216" s="68"/>
    </row>
    <row r="217" ht="15.75" customHeight="1">
      <c r="A217" s="68"/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  <c r="AA217" s="68"/>
      <c r="AB217" s="68"/>
      <c r="AC217" s="68"/>
      <c r="AD217" s="68"/>
      <c r="AE217" s="68"/>
      <c r="AF217" s="68"/>
      <c r="AG217" s="68"/>
      <c r="AH217" s="68"/>
      <c r="AI217" s="68"/>
      <c r="AJ217" s="68"/>
      <c r="AK217" s="68"/>
      <c r="AL217" s="68"/>
    </row>
    <row r="218" ht="15.75" customHeight="1">
      <c r="A218" s="68"/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A218" s="68"/>
      <c r="AB218" s="68"/>
      <c r="AC218" s="68"/>
      <c r="AD218" s="68"/>
      <c r="AE218" s="68"/>
      <c r="AF218" s="68"/>
      <c r="AG218" s="68"/>
      <c r="AH218" s="68"/>
      <c r="AI218" s="68"/>
      <c r="AJ218" s="68"/>
      <c r="AK218" s="68"/>
      <c r="AL218" s="68"/>
    </row>
    <row r="219" ht="15.75" customHeight="1">
      <c r="A219" s="68"/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  <c r="AA219" s="68"/>
      <c r="AB219" s="68"/>
      <c r="AC219" s="68"/>
      <c r="AD219" s="68"/>
      <c r="AE219" s="68"/>
      <c r="AF219" s="68"/>
      <c r="AG219" s="68"/>
      <c r="AH219" s="68"/>
      <c r="AI219" s="68"/>
      <c r="AJ219" s="68"/>
      <c r="AK219" s="68"/>
      <c r="AL219" s="68"/>
    </row>
    <row r="220" ht="15.75" customHeight="1">
      <c r="A220" s="68"/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  <c r="AA220" s="68"/>
      <c r="AB220" s="68"/>
      <c r="AC220" s="68"/>
      <c r="AD220" s="68"/>
      <c r="AE220" s="68"/>
      <c r="AF220" s="68"/>
      <c r="AG220" s="68"/>
      <c r="AH220" s="68"/>
      <c r="AI220" s="68"/>
      <c r="AJ220" s="68"/>
      <c r="AK220" s="68"/>
      <c r="AL220" s="68"/>
    </row>
    <row r="221" ht="15.75" customHeight="1">
      <c r="A221" s="68"/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  <c r="AA221" s="68"/>
      <c r="AB221" s="68"/>
      <c r="AC221" s="68"/>
      <c r="AD221" s="68"/>
      <c r="AE221" s="68"/>
      <c r="AF221" s="68"/>
      <c r="AG221" s="68"/>
      <c r="AH221" s="68"/>
      <c r="AI221" s="68"/>
      <c r="AJ221" s="68"/>
      <c r="AK221" s="68"/>
      <c r="AL221" s="68"/>
    </row>
    <row r="222" ht="15.75" customHeight="1">
      <c r="A222" s="68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  <c r="AB222" s="68"/>
      <c r="AC222" s="68"/>
      <c r="AD222" s="68"/>
      <c r="AE222" s="68"/>
      <c r="AF222" s="68"/>
      <c r="AG222" s="68"/>
      <c r="AH222" s="68"/>
      <c r="AI222" s="68"/>
      <c r="AJ222" s="68"/>
      <c r="AK222" s="68"/>
      <c r="AL222" s="68"/>
    </row>
    <row r="223" ht="15.75" customHeight="1">
      <c r="A223" s="68"/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68"/>
      <c r="AB223" s="68"/>
      <c r="AC223" s="68"/>
      <c r="AD223" s="68"/>
      <c r="AE223" s="68"/>
      <c r="AF223" s="68"/>
      <c r="AG223" s="68"/>
      <c r="AH223" s="68"/>
      <c r="AI223" s="68"/>
      <c r="AJ223" s="68"/>
      <c r="AK223" s="68"/>
      <c r="AL223" s="68"/>
    </row>
    <row r="224" ht="15.75" customHeight="1">
      <c r="A224" s="68"/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  <c r="AA224" s="68"/>
      <c r="AB224" s="68"/>
      <c r="AC224" s="68"/>
      <c r="AD224" s="68"/>
      <c r="AE224" s="68"/>
      <c r="AF224" s="68"/>
      <c r="AG224" s="68"/>
      <c r="AH224" s="68"/>
      <c r="AI224" s="68"/>
      <c r="AJ224" s="68"/>
      <c r="AK224" s="68"/>
      <c r="AL224" s="68"/>
    </row>
    <row r="225" ht="15.75" customHeight="1">
      <c r="A225" s="68"/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  <c r="AA225" s="68"/>
      <c r="AB225" s="68"/>
      <c r="AC225" s="68"/>
      <c r="AD225" s="68"/>
      <c r="AE225" s="68"/>
      <c r="AF225" s="68"/>
      <c r="AG225" s="68"/>
      <c r="AH225" s="68"/>
      <c r="AI225" s="68"/>
      <c r="AJ225" s="68"/>
      <c r="AK225" s="68"/>
      <c r="AL225" s="68"/>
    </row>
    <row r="226" ht="15.75" customHeight="1">
      <c r="A226" s="68"/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  <c r="AA226" s="68"/>
      <c r="AB226" s="68"/>
      <c r="AC226" s="68"/>
      <c r="AD226" s="68"/>
      <c r="AE226" s="68"/>
      <c r="AF226" s="68"/>
      <c r="AG226" s="68"/>
      <c r="AH226" s="68"/>
      <c r="AI226" s="68"/>
      <c r="AJ226" s="68"/>
      <c r="AK226" s="68"/>
      <c r="AL226" s="68"/>
    </row>
    <row r="227" ht="15.75" customHeight="1">
      <c r="A227" s="68"/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  <c r="AB227" s="68"/>
      <c r="AC227" s="68"/>
      <c r="AD227" s="68"/>
      <c r="AE227" s="68"/>
      <c r="AF227" s="68"/>
      <c r="AG227" s="68"/>
      <c r="AH227" s="68"/>
      <c r="AI227" s="68"/>
      <c r="AJ227" s="68"/>
      <c r="AK227" s="68"/>
      <c r="AL227" s="68"/>
    </row>
    <row r="228" ht="15.75" customHeight="1">
      <c r="A228" s="68"/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68"/>
      <c r="AB228" s="68"/>
      <c r="AC228" s="68"/>
      <c r="AD228" s="68"/>
      <c r="AE228" s="68"/>
      <c r="AF228" s="68"/>
      <c r="AG228" s="68"/>
      <c r="AH228" s="68"/>
      <c r="AI228" s="68"/>
      <c r="AJ228" s="68"/>
      <c r="AK228" s="68"/>
      <c r="AL228" s="68"/>
    </row>
    <row r="229" ht="15.75" customHeight="1">
      <c r="A229" s="68"/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68"/>
      <c r="AB229" s="68"/>
      <c r="AC229" s="68"/>
      <c r="AD229" s="68"/>
      <c r="AE229" s="68"/>
      <c r="AF229" s="68"/>
      <c r="AG229" s="68"/>
      <c r="AH229" s="68"/>
      <c r="AI229" s="68"/>
      <c r="AJ229" s="68"/>
      <c r="AK229" s="68"/>
      <c r="AL229" s="68"/>
    </row>
    <row r="230" ht="15.75" customHeight="1">
      <c r="A230" s="68"/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  <c r="AB230" s="68"/>
      <c r="AC230" s="68"/>
      <c r="AD230" s="68"/>
      <c r="AE230" s="68"/>
      <c r="AF230" s="68"/>
      <c r="AG230" s="68"/>
      <c r="AH230" s="68"/>
      <c r="AI230" s="68"/>
      <c r="AJ230" s="68"/>
      <c r="AK230" s="68"/>
      <c r="AL230" s="68"/>
    </row>
    <row r="231" ht="15.75" customHeight="1">
      <c r="A231" s="68"/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68"/>
      <c r="AB231" s="68"/>
      <c r="AC231" s="68"/>
      <c r="AD231" s="68"/>
      <c r="AE231" s="68"/>
      <c r="AF231" s="68"/>
      <c r="AG231" s="68"/>
      <c r="AH231" s="68"/>
      <c r="AI231" s="68"/>
      <c r="AJ231" s="68"/>
      <c r="AK231" s="68"/>
      <c r="AL231" s="68"/>
    </row>
    <row r="232" ht="15.75" customHeight="1">
      <c r="A232" s="68"/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68"/>
      <c r="AB232" s="68"/>
      <c r="AC232" s="68"/>
      <c r="AD232" s="68"/>
      <c r="AE232" s="68"/>
      <c r="AF232" s="68"/>
      <c r="AG232" s="68"/>
      <c r="AH232" s="68"/>
      <c r="AI232" s="68"/>
      <c r="AJ232" s="68"/>
      <c r="AK232" s="68"/>
      <c r="AL232" s="68"/>
    </row>
    <row r="233" ht="15.75" customHeight="1">
      <c r="A233" s="68"/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  <c r="AA233" s="68"/>
      <c r="AB233" s="68"/>
      <c r="AC233" s="68"/>
      <c r="AD233" s="68"/>
      <c r="AE233" s="68"/>
      <c r="AF233" s="68"/>
      <c r="AG233" s="68"/>
      <c r="AH233" s="68"/>
      <c r="AI233" s="68"/>
      <c r="AJ233" s="68"/>
      <c r="AK233" s="68"/>
      <c r="AL233" s="68"/>
    </row>
    <row r="234" ht="15.75" customHeight="1">
      <c r="A234" s="68"/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  <c r="AA234" s="68"/>
      <c r="AB234" s="68"/>
      <c r="AC234" s="68"/>
      <c r="AD234" s="68"/>
      <c r="AE234" s="68"/>
      <c r="AF234" s="68"/>
      <c r="AG234" s="68"/>
      <c r="AH234" s="68"/>
      <c r="AI234" s="68"/>
      <c r="AJ234" s="68"/>
      <c r="AK234" s="68"/>
      <c r="AL234" s="68"/>
    </row>
    <row r="235" ht="15.75" customHeight="1">
      <c r="A235" s="68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  <c r="AA235" s="68"/>
      <c r="AB235" s="68"/>
      <c r="AC235" s="68"/>
      <c r="AD235" s="68"/>
      <c r="AE235" s="68"/>
      <c r="AF235" s="68"/>
      <c r="AG235" s="68"/>
      <c r="AH235" s="68"/>
      <c r="AI235" s="68"/>
      <c r="AJ235" s="68"/>
      <c r="AK235" s="68"/>
      <c r="AL235" s="68"/>
    </row>
    <row r="236" ht="15.75" customHeight="1">
      <c r="A236" s="68"/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68"/>
      <c r="AB236" s="68"/>
      <c r="AC236" s="68"/>
      <c r="AD236" s="68"/>
      <c r="AE236" s="68"/>
      <c r="AF236" s="68"/>
      <c r="AG236" s="68"/>
      <c r="AH236" s="68"/>
      <c r="AI236" s="68"/>
      <c r="AJ236" s="68"/>
      <c r="AK236" s="68"/>
      <c r="AL236" s="68"/>
    </row>
    <row r="237" ht="15.75" customHeight="1">
      <c r="A237" s="68"/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  <c r="AA237" s="68"/>
      <c r="AB237" s="68"/>
      <c r="AC237" s="68"/>
      <c r="AD237" s="68"/>
      <c r="AE237" s="68"/>
      <c r="AF237" s="68"/>
      <c r="AG237" s="68"/>
      <c r="AH237" s="68"/>
      <c r="AI237" s="68"/>
      <c r="AJ237" s="68"/>
      <c r="AK237" s="68"/>
      <c r="AL237" s="68"/>
    </row>
    <row r="238" ht="15.75" customHeight="1">
      <c r="A238" s="68"/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  <c r="AA238" s="68"/>
      <c r="AB238" s="68"/>
      <c r="AC238" s="68"/>
      <c r="AD238" s="68"/>
      <c r="AE238" s="68"/>
      <c r="AF238" s="68"/>
      <c r="AG238" s="68"/>
      <c r="AH238" s="68"/>
      <c r="AI238" s="68"/>
      <c r="AJ238" s="68"/>
      <c r="AK238" s="68"/>
      <c r="AL238" s="68"/>
    </row>
    <row r="239" ht="15.75" customHeight="1">
      <c r="A239" s="68"/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  <c r="AA239" s="68"/>
      <c r="AB239" s="68"/>
      <c r="AC239" s="68"/>
      <c r="AD239" s="68"/>
      <c r="AE239" s="68"/>
      <c r="AF239" s="68"/>
      <c r="AG239" s="68"/>
      <c r="AH239" s="68"/>
      <c r="AI239" s="68"/>
      <c r="AJ239" s="68"/>
      <c r="AK239" s="68"/>
      <c r="AL239" s="68"/>
    </row>
    <row r="240" ht="15.75" customHeight="1">
      <c r="A240" s="68"/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  <c r="AA240" s="68"/>
      <c r="AB240" s="68"/>
      <c r="AC240" s="68"/>
      <c r="AD240" s="68"/>
      <c r="AE240" s="68"/>
      <c r="AF240" s="68"/>
      <c r="AG240" s="68"/>
      <c r="AH240" s="68"/>
      <c r="AI240" s="68"/>
      <c r="AJ240" s="68"/>
      <c r="AK240" s="68"/>
      <c r="AL240" s="68"/>
    </row>
    <row r="241" ht="15.75" customHeight="1">
      <c r="A241" s="68"/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  <c r="AA241" s="68"/>
      <c r="AB241" s="68"/>
      <c r="AC241" s="68"/>
      <c r="AD241" s="68"/>
      <c r="AE241" s="68"/>
      <c r="AF241" s="68"/>
      <c r="AG241" s="68"/>
      <c r="AH241" s="68"/>
      <c r="AI241" s="68"/>
      <c r="AJ241" s="68"/>
      <c r="AK241" s="68"/>
      <c r="AL241" s="68"/>
    </row>
    <row r="242" ht="15.75" customHeight="1">
      <c r="A242" s="68"/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  <c r="AA242" s="68"/>
      <c r="AB242" s="68"/>
      <c r="AC242" s="68"/>
      <c r="AD242" s="68"/>
      <c r="AE242" s="68"/>
      <c r="AF242" s="68"/>
      <c r="AG242" s="68"/>
      <c r="AH242" s="68"/>
      <c r="AI242" s="68"/>
      <c r="AJ242" s="68"/>
      <c r="AK242" s="68"/>
      <c r="AL242" s="68"/>
    </row>
    <row r="243" ht="15.75" customHeight="1">
      <c r="A243" s="68"/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  <c r="AA243" s="68"/>
      <c r="AB243" s="68"/>
      <c r="AC243" s="68"/>
      <c r="AD243" s="68"/>
      <c r="AE243" s="68"/>
      <c r="AF243" s="68"/>
      <c r="AG243" s="68"/>
      <c r="AH243" s="68"/>
      <c r="AI243" s="68"/>
      <c r="AJ243" s="68"/>
      <c r="AK243" s="68"/>
      <c r="AL243" s="68"/>
    </row>
    <row r="244" ht="15.75" customHeight="1">
      <c r="A244" s="68"/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  <c r="AA244" s="68"/>
      <c r="AB244" s="68"/>
      <c r="AC244" s="68"/>
      <c r="AD244" s="68"/>
      <c r="AE244" s="68"/>
      <c r="AF244" s="68"/>
      <c r="AG244" s="68"/>
      <c r="AH244" s="68"/>
      <c r="AI244" s="68"/>
      <c r="AJ244" s="68"/>
      <c r="AK244" s="68"/>
      <c r="AL244" s="68"/>
    </row>
    <row r="245" ht="15.75" customHeight="1">
      <c r="A245" s="68"/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  <c r="AA245" s="68"/>
      <c r="AB245" s="68"/>
      <c r="AC245" s="68"/>
      <c r="AD245" s="68"/>
      <c r="AE245" s="68"/>
      <c r="AF245" s="68"/>
      <c r="AG245" s="68"/>
      <c r="AH245" s="68"/>
      <c r="AI245" s="68"/>
      <c r="AJ245" s="68"/>
      <c r="AK245" s="68"/>
      <c r="AL245" s="68"/>
    </row>
    <row r="246" ht="15.75" customHeight="1">
      <c r="A246" s="68"/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  <c r="AA246" s="68"/>
      <c r="AB246" s="68"/>
      <c r="AC246" s="68"/>
      <c r="AD246" s="68"/>
      <c r="AE246" s="68"/>
      <c r="AF246" s="68"/>
      <c r="AG246" s="68"/>
      <c r="AH246" s="68"/>
      <c r="AI246" s="68"/>
      <c r="AJ246" s="68"/>
      <c r="AK246" s="68"/>
      <c r="AL246" s="68"/>
    </row>
    <row r="247" ht="15.75" customHeight="1">
      <c r="A247" s="68"/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  <c r="AA247" s="68"/>
      <c r="AB247" s="68"/>
      <c r="AC247" s="68"/>
      <c r="AD247" s="68"/>
      <c r="AE247" s="68"/>
      <c r="AF247" s="68"/>
      <c r="AG247" s="68"/>
      <c r="AH247" s="68"/>
      <c r="AI247" s="68"/>
      <c r="AJ247" s="68"/>
      <c r="AK247" s="68"/>
      <c r="AL247" s="68"/>
    </row>
    <row r="248" ht="15.75" customHeight="1">
      <c r="A248" s="68"/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  <c r="AA248" s="68"/>
      <c r="AB248" s="68"/>
      <c r="AC248" s="68"/>
      <c r="AD248" s="68"/>
      <c r="AE248" s="68"/>
      <c r="AF248" s="68"/>
      <c r="AG248" s="68"/>
      <c r="AH248" s="68"/>
      <c r="AI248" s="68"/>
      <c r="AJ248" s="68"/>
      <c r="AK248" s="68"/>
      <c r="AL248" s="68"/>
    </row>
    <row r="249" ht="15.75" customHeight="1">
      <c r="A249" s="68"/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  <c r="AA249" s="68"/>
      <c r="AB249" s="68"/>
      <c r="AC249" s="68"/>
      <c r="AD249" s="68"/>
      <c r="AE249" s="68"/>
      <c r="AF249" s="68"/>
      <c r="AG249" s="68"/>
      <c r="AH249" s="68"/>
      <c r="AI249" s="68"/>
      <c r="AJ249" s="68"/>
      <c r="AK249" s="68"/>
      <c r="AL249" s="68"/>
    </row>
    <row r="250" ht="15.75" customHeight="1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  <c r="AE250" s="68"/>
      <c r="AF250" s="68"/>
      <c r="AG250" s="68"/>
      <c r="AH250" s="68"/>
      <c r="AI250" s="68"/>
      <c r="AJ250" s="68"/>
      <c r="AK250" s="68"/>
      <c r="AL250" s="68"/>
    </row>
    <row r="251" ht="15.75" customHeight="1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  <c r="AA251" s="68"/>
      <c r="AB251" s="68"/>
      <c r="AC251" s="68"/>
      <c r="AD251" s="68"/>
      <c r="AE251" s="68"/>
      <c r="AF251" s="68"/>
      <c r="AG251" s="68"/>
      <c r="AH251" s="68"/>
      <c r="AI251" s="68"/>
      <c r="AJ251" s="68"/>
      <c r="AK251" s="68"/>
      <c r="AL251" s="68"/>
    </row>
    <row r="252" ht="15.75" customHeight="1">
      <c r="A252" s="68"/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  <c r="AA252" s="68"/>
      <c r="AB252" s="68"/>
      <c r="AC252" s="68"/>
      <c r="AD252" s="68"/>
      <c r="AE252" s="68"/>
      <c r="AF252" s="68"/>
      <c r="AG252" s="68"/>
      <c r="AH252" s="68"/>
      <c r="AI252" s="68"/>
      <c r="AJ252" s="68"/>
      <c r="AK252" s="68"/>
      <c r="AL252" s="68"/>
    </row>
    <row r="253" ht="15.75" customHeight="1">
      <c r="A253" s="68"/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  <c r="AA253" s="68"/>
      <c r="AB253" s="68"/>
      <c r="AC253" s="68"/>
      <c r="AD253" s="68"/>
      <c r="AE253" s="68"/>
      <c r="AF253" s="68"/>
      <c r="AG253" s="68"/>
      <c r="AH253" s="68"/>
      <c r="AI253" s="68"/>
      <c r="AJ253" s="68"/>
      <c r="AK253" s="68"/>
      <c r="AL253" s="68"/>
    </row>
    <row r="254" ht="15.75" customHeight="1">
      <c r="A254" s="68"/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  <c r="AA254" s="68"/>
      <c r="AB254" s="68"/>
      <c r="AC254" s="68"/>
      <c r="AD254" s="68"/>
      <c r="AE254" s="68"/>
      <c r="AF254" s="68"/>
      <c r="AG254" s="68"/>
      <c r="AH254" s="68"/>
      <c r="AI254" s="68"/>
      <c r="AJ254" s="68"/>
      <c r="AK254" s="68"/>
      <c r="AL254" s="68"/>
    </row>
    <row r="255" ht="15.75" customHeight="1">
      <c r="A255" s="68"/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  <c r="AG255" s="68"/>
      <c r="AH255" s="68"/>
      <c r="AI255" s="68"/>
      <c r="AJ255" s="68"/>
      <c r="AK255" s="68"/>
      <c r="AL255" s="68"/>
    </row>
    <row r="256" ht="15.75" customHeight="1">
      <c r="A256" s="68"/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  <c r="AA256" s="68"/>
      <c r="AB256" s="68"/>
      <c r="AC256" s="68"/>
      <c r="AD256" s="68"/>
      <c r="AE256" s="68"/>
      <c r="AF256" s="68"/>
      <c r="AG256" s="68"/>
      <c r="AH256" s="68"/>
      <c r="AI256" s="68"/>
      <c r="AJ256" s="68"/>
      <c r="AK256" s="68"/>
      <c r="AL256" s="68"/>
    </row>
    <row r="257" ht="15.75" customHeight="1">
      <c r="A257" s="68"/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  <c r="AA257" s="68"/>
      <c r="AB257" s="68"/>
      <c r="AC257" s="68"/>
      <c r="AD257" s="68"/>
      <c r="AE257" s="68"/>
      <c r="AF257" s="68"/>
      <c r="AG257" s="68"/>
      <c r="AH257" s="68"/>
      <c r="AI257" s="68"/>
      <c r="AJ257" s="68"/>
      <c r="AK257" s="68"/>
      <c r="AL257" s="68"/>
    </row>
    <row r="258" ht="15.75" customHeight="1">
      <c r="A258" s="68"/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  <c r="AA258" s="68"/>
      <c r="AB258" s="68"/>
      <c r="AC258" s="68"/>
      <c r="AD258" s="68"/>
      <c r="AE258" s="68"/>
      <c r="AF258" s="68"/>
      <c r="AG258" s="68"/>
      <c r="AH258" s="68"/>
      <c r="AI258" s="68"/>
      <c r="AJ258" s="68"/>
      <c r="AK258" s="68"/>
      <c r="AL258" s="68"/>
    </row>
    <row r="259" ht="15.75" customHeight="1">
      <c r="A259" s="68"/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  <c r="AD259" s="68"/>
      <c r="AE259" s="68"/>
      <c r="AF259" s="68"/>
      <c r="AG259" s="68"/>
      <c r="AH259" s="68"/>
      <c r="AI259" s="68"/>
      <c r="AJ259" s="68"/>
      <c r="AK259" s="68"/>
      <c r="AL259" s="68"/>
    </row>
    <row r="260" ht="15.75" customHeight="1">
      <c r="A260" s="68"/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  <c r="AD260" s="68"/>
      <c r="AE260" s="68"/>
      <c r="AF260" s="68"/>
      <c r="AG260" s="68"/>
      <c r="AH260" s="68"/>
      <c r="AI260" s="68"/>
      <c r="AJ260" s="68"/>
      <c r="AK260" s="68"/>
      <c r="AL260" s="68"/>
    </row>
    <row r="261" ht="15.75" customHeight="1">
      <c r="A261" s="68"/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  <c r="AA261" s="68"/>
      <c r="AB261" s="68"/>
      <c r="AC261" s="68"/>
      <c r="AD261" s="68"/>
      <c r="AE261" s="68"/>
      <c r="AF261" s="68"/>
      <c r="AG261" s="68"/>
      <c r="AH261" s="68"/>
      <c r="AI261" s="68"/>
      <c r="AJ261" s="68"/>
      <c r="AK261" s="68"/>
      <c r="AL261" s="68"/>
    </row>
    <row r="262" ht="15.75" customHeight="1">
      <c r="A262" s="68"/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  <c r="AA262" s="68"/>
      <c r="AB262" s="68"/>
      <c r="AC262" s="68"/>
      <c r="AD262" s="68"/>
      <c r="AE262" s="68"/>
      <c r="AF262" s="68"/>
      <c r="AG262" s="68"/>
      <c r="AH262" s="68"/>
      <c r="AI262" s="68"/>
      <c r="AJ262" s="68"/>
      <c r="AK262" s="68"/>
      <c r="AL262" s="68"/>
    </row>
    <row r="263" ht="15.75" customHeight="1">
      <c r="A263" s="68"/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  <c r="AA263" s="68"/>
      <c r="AB263" s="68"/>
      <c r="AC263" s="68"/>
      <c r="AD263" s="68"/>
      <c r="AE263" s="68"/>
      <c r="AF263" s="68"/>
      <c r="AG263" s="68"/>
      <c r="AH263" s="68"/>
      <c r="AI263" s="68"/>
      <c r="AJ263" s="68"/>
      <c r="AK263" s="68"/>
      <c r="AL263" s="68"/>
    </row>
    <row r="264" ht="15.75" customHeight="1">
      <c r="A264" s="68"/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  <c r="AA264" s="68"/>
      <c r="AB264" s="68"/>
      <c r="AC264" s="68"/>
      <c r="AD264" s="68"/>
      <c r="AE264" s="68"/>
      <c r="AF264" s="68"/>
      <c r="AG264" s="68"/>
      <c r="AH264" s="68"/>
      <c r="AI264" s="68"/>
      <c r="AJ264" s="68"/>
      <c r="AK264" s="68"/>
      <c r="AL264" s="68"/>
    </row>
    <row r="265" ht="15.75" customHeight="1">
      <c r="A265" s="68"/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  <c r="AA265" s="68"/>
      <c r="AB265" s="68"/>
      <c r="AC265" s="68"/>
      <c r="AD265" s="68"/>
      <c r="AE265" s="68"/>
      <c r="AF265" s="68"/>
      <c r="AG265" s="68"/>
      <c r="AH265" s="68"/>
      <c r="AI265" s="68"/>
      <c r="AJ265" s="68"/>
      <c r="AK265" s="68"/>
      <c r="AL265" s="68"/>
    </row>
    <row r="266" ht="15.75" customHeight="1">
      <c r="A266" s="68"/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  <c r="AA266" s="68"/>
      <c r="AB266" s="68"/>
      <c r="AC266" s="68"/>
      <c r="AD266" s="68"/>
      <c r="AE266" s="68"/>
      <c r="AF266" s="68"/>
      <c r="AG266" s="68"/>
      <c r="AH266" s="68"/>
      <c r="AI266" s="68"/>
      <c r="AJ266" s="68"/>
      <c r="AK266" s="68"/>
      <c r="AL266" s="68"/>
    </row>
    <row r="267" ht="15.75" customHeight="1">
      <c r="A267" s="68"/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  <c r="AA267" s="68"/>
      <c r="AB267" s="68"/>
      <c r="AC267" s="68"/>
      <c r="AD267" s="68"/>
      <c r="AE267" s="68"/>
      <c r="AF267" s="68"/>
      <c r="AG267" s="68"/>
      <c r="AH267" s="68"/>
      <c r="AI267" s="68"/>
      <c r="AJ267" s="68"/>
      <c r="AK267" s="68"/>
      <c r="AL267" s="68"/>
    </row>
    <row r="268" ht="15.75" customHeight="1">
      <c r="A268" s="68"/>
      <c r="B268" s="68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  <c r="AA268" s="68"/>
      <c r="AB268" s="68"/>
      <c r="AC268" s="68"/>
      <c r="AD268" s="68"/>
      <c r="AE268" s="68"/>
      <c r="AF268" s="68"/>
      <c r="AG268" s="68"/>
      <c r="AH268" s="68"/>
      <c r="AI268" s="68"/>
      <c r="AJ268" s="68"/>
      <c r="AK268" s="68"/>
      <c r="AL268" s="68"/>
    </row>
    <row r="269" ht="15.75" customHeight="1">
      <c r="A269" s="68"/>
      <c r="B269" s="68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  <c r="AA269" s="68"/>
      <c r="AB269" s="68"/>
      <c r="AC269" s="68"/>
      <c r="AD269" s="68"/>
      <c r="AE269" s="68"/>
      <c r="AF269" s="68"/>
      <c r="AG269" s="68"/>
      <c r="AH269" s="68"/>
      <c r="AI269" s="68"/>
      <c r="AJ269" s="68"/>
      <c r="AK269" s="68"/>
      <c r="AL269" s="68"/>
    </row>
    <row r="270" ht="15.75" customHeight="1">
      <c r="A270" s="68"/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  <c r="AA270" s="68"/>
      <c r="AB270" s="68"/>
      <c r="AC270" s="68"/>
      <c r="AD270" s="68"/>
      <c r="AE270" s="68"/>
      <c r="AF270" s="68"/>
      <c r="AG270" s="68"/>
      <c r="AH270" s="68"/>
      <c r="AI270" s="68"/>
      <c r="AJ270" s="68"/>
      <c r="AK270" s="68"/>
      <c r="AL270" s="68"/>
    </row>
    <row r="271" ht="15.75" customHeight="1">
      <c r="A271" s="68"/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  <c r="AA271" s="68"/>
      <c r="AB271" s="68"/>
      <c r="AC271" s="68"/>
      <c r="AD271" s="68"/>
      <c r="AE271" s="68"/>
      <c r="AF271" s="68"/>
      <c r="AG271" s="68"/>
      <c r="AH271" s="68"/>
      <c r="AI271" s="68"/>
      <c r="AJ271" s="68"/>
      <c r="AK271" s="68"/>
      <c r="AL271" s="68"/>
    </row>
    <row r="272" ht="15.75" customHeight="1">
      <c r="A272" s="68"/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  <c r="AA272" s="68"/>
      <c r="AB272" s="68"/>
      <c r="AC272" s="68"/>
      <c r="AD272" s="68"/>
      <c r="AE272" s="68"/>
      <c r="AF272" s="68"/>
      <c r="AG272" s="68"/>
      <c r="AH272" s="68"/>
      <c r="AI272" s="68"/>
      <c r="AJ272" s="68"/>
      <c r="AK272" s="68"/>
      <c r="AL272" s="68"/>
    </row>
    <row r="273" ht="15.75" customHeight="1">
      <c r="A273" s="68"/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  <c r="AA273" s="68"/>
      <c r="AB273" s="68"/>
      <c r="AC273" s="68"/>
      <c r="AD273" s="68"/>
      <c r="AE273" s="68"/>
      <c r="AF273" s="68"/>
      <c r="AG273" s="68"/>
      <c r="AH273" s="68"/>
      <c r="AI273" s="68"/>
      <c r="AJ273" s="68"/>
      <c r="AK273" s="68"/>
      <c r="AL273" s="68"/>
    </row>
    <row r="274" ht="15.75" customHeight="1">
      <c r="A274" s="68"/>
      <c r="B274" s="68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  <c r="AA274" s="68"/>
      <c r="AB274" s="68"/>
      <c r="AC274" s="68"/>
      <c r="AD274" s="68"/>
      <c r="AE274" s="68"/>
      <c r="AF274" s="68"/>
      <c r="AG274" s="68"/>
      <c r="AH274" s="68"/>
      <c r="AI274" s="68"/>
      <c r="AJ274" s="68"/>
      <c r="AK274" s="68"/>
      <c r="AL274" s="68"/>
    </row>
    <row r="275" ht="15.75" customHeight="1">
      <c r="A275" s="68"/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  <c r="AA275" s="68"/>
      <c r="AB275" s="68"/>
      <c r="AC275" s="68"/>
      <c r="AD275" s="68"/>
      <c r="AE275" s="68"/>
      <c r="AF275" s="68"/>
      <c r="AG275" s="68"/>
      <c r="AH275" s="68"/>
      <c r="AI275" s="68"/>
      <c r="AJ275" s="68"/>
      <c r="AK275" s="68"/>
      <c r="AL275" s="68"/>
    </row>
    <row r="276" ht="15.75" customHeight="1">
      <c r="A276" s="68"/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  <c r="AA276" s="68"/>
      <c r="AB276" s="68"/>
      <c r="AC276" s="68"/>
      <c r="AD276" s="68"/>
      <c r="AE276" s="68"/>
      <c r="AF276" s="68"/>
      <c r="AG276" s="68"/>
      <c r="AH276" s="68"/>
      <c r="AI276" s="68"/>
      <c r="AJ276" s="68"/>
      <c r="AK276" s="68"/>
      <c r="AL276" s="68"/>
    </row>
    <row r="277" ht="15.75" customHeight="1">
      <c r="A277" s="68"/>
      <c r="B277" s="68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  <c r="AA277" s="68"/>
      <c r="AB277" s="68"/>
      <c r="AC277" s="68"/>
      <c r="AD277" s="68"/>
      <c r="AE277" s="68"/>
      <c r="AF277" s="68"/>
      <c r="AG277" s="68"/>
      <c r="AH277" s="68"/>
      <c r="AI277" s="68"/>
      <c r="AJ277" s="68"/>
      <c r="AK277" s="68"/>
      <c r="AL277" s="68"/>
    </row>
    <row r="278" ht="15.75" customHeight="1">
      <c r="A278" s="68"/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  <c r="AA278" s="68"/>
      <c r="AB278" s="68"/>
      <c r="AC278" s="68"/>
      <c r="AD278" s="68"/>
      <c r="AE278" s="68"/>
      <c r="AF278" s="68"/>
      <c r="AG278" s="68"/>
      <c r="AH278" s="68"/>
      <c r="AI278" s="68"/>
      <c r="AJ278" s="68"/>
      <c r="AK278" s="68"/>
      <c r="AL278" s="68"/>
    </row>
    <row r="279" ht="15.75" customHeight="1">
      <c r="A279" s="68"/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  <c r="AA279" s="68"/>
      <c r="AB279" s="68"/>
      <c r="AC279" s="68"/>
      <c r="AD279" s="68"/>
      <c r="AE279" s="68"/>
      <c r="AF279" s="68"/>
      <c r="AG279" s="68"/>
      <c r="AH279" s="68"/>
      <c r="AI279" s="68"/>
      <c r="AJ279" s="68"/>
      <c r="AK279" s="68"/>
      <c r="AL279" s="68"/>
    </row>
    <row r="280" ht="15.75" customHeight="1">
      <c r="A280" s="68"/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  <c r="AA280" s="68"/>
      <c r="AB280" s="68"/>
      <c r="AC280" s="68"/>
      <c r="AD280" s="68"/>
      <c r="AE280" s="68"/>
      <c r="AF280" s="68"/>
      <c r="AG280" s="68"/>
      <c r="AH280" s="68"/>
      <c r="AI280" s="68"/>
      <c r="AJ280" s="68"/>
      <c r="AK280" s="68"/>
      <c r="AL280" s="68"/>
    </row>
    <row r="281" ht="15.75" customHeight="1">
      <c r="A281" s="68"/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  <c r="AA281" s="68"/>
      <c r="AB281" s="68"/>
      <c r="AC281" s="68"/>
      <c r="AD281" s="68"/>
      <c r="AE281" s="68"/>
      <c r="AF281" s="68"/>
      <c r="AG281" s="68"/>
      <c r="AH281" s="68"/>
      <c r="AI281" s="68"/>
      <c r="AJ281" s="68"/>
      <c r="AK281" s="68"/>
      <c r="AL281" s="68"/>
    </row>
    <row r="282" ht="15.75" customHeight="1">
      <c r="A282" s="68"/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  <c r="AA282" s="68"/>
      <c r="AB282" s="68"/>
      <c r="AC282" s="68"/>
      <c r="AD282" s="68"/>
      <c r="AE282" s="68"/>
      <c r="AF282" s="68"/>
      <c r="AG282" s="68"/>
      <c r="AH282" s="68"/>
      <c r="AI282" s="68"/>
      <c r="AJ282" s="68"/>
      <c r="AK282" s="68"/>
      <c r="AL282" s="68"/>
    </row>
    <row r="283" ht="15.75" customHeight="1">
      <c r="A283" s="68"/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  <c r="AA283" s="68"/>
      <c r="AB283" s="68"/>
      <c r="AC283" s="68"/>
      <c r="AD283" s="68"/>
      <c r="AE283" s="68"/>
      <c r="AF283" s="68"/>
      <c r="AG283" s="68"/>
      <c r="AH283" s="68"/>
      <c r="AI283" s="68"/>
      <c r="AJ283" s="68"/>
      <c r="AK283" s="68"/>
      <c r="AL283" s="68"/>
    </row>
    <row r="284" ht="15.75" customHeight="1">
      <c r="A284" s="68"/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  <c r="AA284" s="68"/>
      <c r="AB284" s="68"/>
      <c r="AC284" s="68"/>
      <c r="AD284" s="68"/>
      <c r="AE284" s="68"/>
      <c r="AF284" s="68"/>
      <c r="AG284" s="68"/>
      <c r="AH284" s="68"/>
      <c r="AI284" s="68"/>
      <c r="AJ284" s="68"/>
      <c r="AK284" s="68"/>
      <c r="AL284" s="68"/>
    </row>
    <row r="285" ht="15.75" customHeight="1">
      <c r="A285" s="68"/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  <c r="AA285" s="68"/>
      <c r="AB285" s="68"/>
      <c r="AC285" s="68"/>
      <c r="AD285" s="68"/>
      <c r="AE285" s="68"/>
      <c r="AF285" s="68"/>
      <c r="AG285" s="68"/>
      <c r="AH285" s="68"/>
      <c r="AI285" s="68"/>
      <c r="AJ285" s="68"/>
      <c r="AK285" s="68"/>
      <c r="AL285" s="68"/>
    </row>
    <row r="286" ht="15.75" customHeight="1">
      <c r="A286" s="68"/>
      <c r="B286" s="68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  <c r="AA286" s="68"/>
      <c r="AB286" s="68"/>
      <c r="AC286" s="68"/>
      <c r="AD286" s="68"/>
      <c r="AE286" s="68"/>
      <c r="AF286" s="68"/>
      <c r="AG286" s="68"/>
      <c r="AH286" s="68"/>
      <c r="AI286" s="68"/>
      <c r="AJ286" s="68"/>
      <c r="AK286" s="68"/>
      <c r="AL286" s="68"/>
    </row>
    <row r="287" ht="15.75" customHeight="1">
      <c r="A287" s="68"/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  <c r="AA287" s="68"/>
      <c r="AB287" s="68"/>
      <c r="AC287" s="68"/>
      <c r="AD287" s="68"/>
      <c r="AE287" s="68"/>
      <c r="AF287" s="68"/>
      <c r="AG287" s="68"/>
      <c r="AH287" s="68"/>
      <c r="AI287" s="68"/>
      <c r="AJ287" s="68"/>
      <c r="AK287" s="68"/>
      <c r="AL287" s="68"/>
    </row>
    <row r="288" ht="15.75" customHeight="1">
      <c r="A288" s="68"/>
      <c r="B288" s="68"/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  <c r="AA288" s="68"/>
      <c r="AB288" s="68"/>
      <c r="AC288" s="68"/>
      <c r="AD288" s="68"/>
      <c r="AE288" s="68"/>
      <c r="AF288" s="68"/>
      <c r="AG288" s="68"/>
      <c r="AH288" s="68"/>
      <c r="AI288" s="68"/>
      <c r="AJ288" s="68"/>
      <c r="AK288" s="68"/>
      <c r="AL288" s="68"/>
    </row>
    <row r="289" ht="15.75" customHeight="1">
      <c r="A289" s="68"/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  <c r="AA289" s="68"/>
      <c r="AB289" s="68"/>
      <c r="AC289" s="68"/>
      <c r="AD289" s="68"/>
      <c r="AE289" s="68"/>
      <c r="AF289" s="68"/>
      <c r="AG289" s="68"/>
      <c r="AH289" s="68"/>
      <c r="AI289" s="68"/>
      <c r="AJ289" s="68"/>
      <c r="AK289" s="68"/>
      <c r="AL289" s="68"/>
    </row>
    <row r="290" ht="15.75" customHeight="1">
      <c r="A290" s="68"/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  <c r="AA290" s="68"/>
      <c r="AB290" s="68"/>
      <c r="AC290" s="68"/>
      <c r="AD290" s="68"/>
      <c r="AE290" s="68"/>
      <c r="AF290" s="68"/>
      <c r="AG290" s="68"/>
      <c r="AH290" s="68"/>
      <c r="AI290" s="68"/>
      <c r="AJ290" s="68"/>
      <c r="AK290" s="68"/>
      <c r="AL290" s="68"/>
    </row>
    <row r="291" ht="15.75" customHeight="1">
      <c r="A291" s="68"/>
      <c r="B291" s="68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  <c r="AA291" s="68"/>
      <c r="AB291" s="68"/>
      <c r="AC291" s="68"/>
      <c r="AD291" s="68"/>
      <c r="AE291" s="68"/>
      <c r="AF291" s="68"/>
      <c r="AG291" s="68"/>
      <c r="AH291" s="68"/>
      <c r="AI291" s="68"/>
      <c r="AJ291" s="68"/>
      <c r="AK291" s="68"/>
      <c r="AL291" s="68"/>
    </row>
    <row r="292" ht="15.75" customHeight="1">
      <c r="A292" s="68"/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  <c r="AA292" s="68"/>
      <c r="AB292" s="68"/>
      <c r="AC292" s="68"/>
      <c r="AD292" s="68"/>
      <c r="AE292" s="68"/>
      <c r="AF292" s="68"/>
      <c r="AG292" s="68"/>
      <c r="AH292" s="68"/>
      <c r="AI292" s="68"/>
      <c r="AJ292" s="68"/>
      <c r="AK292" s="68"/>
      <c r="AL292" s="68"/>
    </row>
    <row r="293" ht="15.75" customHeight="1">
      <c r="A293" s="68"/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  <c r="AA293" s="68"/>
      <c r="AB293" s="68"/>
      <c r="AC293" s="68"/>
      <c r="AD293" s="68"/>
      <c r="AE293" s="68"/>
      <c r="AF293" s="68"/>
      <c r="AG293" s="68"/>
      <c r="AH293" s="68"/>
      <c r="AI293" s="68"/>
      <c r="AJ293" s="68"/>
      <c r="AK293" s="68"/>
      <c r="AL293" s="68"/>
    </row>
    <row r="294" ht="15.75" customHeight="1">
      <c r="A294" s="68"/>
      <c r="B294" s="68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  <c r="AA294" s="68"/>
      <c r="AB294" s="68"/>
      <c r="AC294" s="68"/>
      <c r="AD294" s="68"/>
      <c r="AE294" s="68"/>
      <c r="AF294" s="68"/>
      <c r="AG294" s="68"/>
      <c r="AH294" s="68"/>
      <c r="AI294" s="68"/>
      <c r="AJ294" s="68"/>
      <c r="AK294" s="68"/>
      <c r="AL294" s="68"/>
    </row>
    <row r="295" ht="15.75" customHeight="1">
      <c r="A295" s="68"/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  <c r="AA295" s="68"/>
      <c r="AB295" s="68"/>
      <c r="AC295" s="68"/>
      <c r="AD295" s="68"/>
      <c r="AE295" s="68"/>
      <c r="AF295" s="68"/>
      <c r="AG295" s="68"/>
      <c r="AH295" s="68"/>
      <c r="AI295" s="68"/>
      <c r="AJ295" s="68"/>
      <c r="AK295" s="68"/>
      <c r="AL295" s="68"/>
    </row>
    <row r="296" ht="15.75" customHeight="1">
      <c r="A296" s="68"/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  <c r="AA296" s="68"/>
      <c r="AB296" s="68"/>
      <c r="AC296" s="68"/>
      <c r="AD296" s="68"/>
      <c r="AE296" s="68"/>
      <c r="AF296" s="68"/>
      <c r="AG296" s="68"/>
      <c r="AH296" s="68"/>
      <c r="AI296" s="68"/>
      <c r="AJ296" s="68"/>
      <c r="AK296" s="68"/>
      <c r="AL296" s="68"/>
    </row>
    <row r="297" ht="15.75" customHeight="1">
      <c r="A297" s="68"/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  <c r="AA297" s="68"/>
      <c r="AB297" s="68"/>
      <c r="AC297" s="68"/>
      <c r="AD297" s="68"/>
      <c r="AE297" s="68"/>
      <c r="AF297" s="68"/>
      <c r="AG297" s="68"/>
      <c r="AH297" s="68"/>
      <c r="AI297" s="68"/>
      <c r="AJ297" s="68"/>
      <c r="AK297" s="68"/>
      <c r="AL297" s="68"/>
    </row>
    <row r="298" ht="15.75" customHeight="1">
      <c r="A298" s="68"/>
      <c r="B298" s="68"/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  <c r="AA298" s="68"/>
      <c r="AB298" s="68"/>
      <c r="AC298" s="68"/>
      <c r="AD298" s="68"/>
      <c r="AE298" s="68"/>
      <c r="AF298" s="68"/>
      <c r="AG298" s="68"/>
      <c r="AH298" s="68"/>
      <c r="AI298" s="68"/>
      <c r="AJ298" s="68"/>
      <c r="AK298" s="68"/>
      <c r="AL298" s="68"/>
    </row>
    <row r="299" ht="15.75" customHeight="1">
      <c r="A299" s="68"/>
      <c r="B299" s="68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  <c r="AA299" s="68"/>
      <c r="AB299" s="68"/>
      <c r="AC299" s="68"/>
      <c r="AD299" s="68"/>
      <c r="AE299" s="68"/>
      <c r="AF299" s="68"/>
      <c r="AG299" s="68"/>
      <c r="AH299" s="68"/>
      <c r="AI299" s="68"/>
      <c r="AJ299" s="68"/>
      <c r="AK299" s="68"/>
      <c r="AL299" s="68"/>
    </row>
    <row r="300" ht="15.75" customHeight="1">
      <c r="A300" s="68"/>
      <c r="B300" s="68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  <c r="AA300" s="68"/>
      <c r="AB300" s="68"/>
      <c r="AC300" s="68"/>
      <c r="AD300" s="68"/>
      <c r="AE300" s="68"/>
      <c r="AF300" s="68"/>
      <c r="AG300" s="68"/>
      <c r="AH300" s="68"/>
      <c r="AI300" s="68"/>
      <c r="AJ300" s="68"/>
      <c r="AK300" s="68"/>
      <c r="AL300" s="68"/>
    </row>
    <row r="301" ht="15.75" customHeight="1">
      <c r="A301" s="68"/>
      <c r="B301" s="68"/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  <c r="AA301" s="68"/>
      <c r="AB301" s="68"/>
      <c r="AC301" s="68"/>
      <c r="AD301" s="68"/>
      <c r="AE301" s="68"/>
      <c r="AF301" s="68"/>
      <c r="AG301" s="68"/>
      <c r="AH301" s="68"/>
      <c r="AI301" s="68"/>
      <c r="AJ301" s="68"/>
      <c r="AK301" s="68"/>
      <c r="AL301" s="68"/>
    </row>
    <row r="302" ht="15.75" customHeight="1">
      <c r="A302" s="68"/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  <c r="AA302" s="68"/>
      <c r="AB302" s="68"/>
      <c r="AC302" s="68"/>
      <c r="AD302" s="68"/>
      <c r="AE302" s="68"/>
      <c r="AF302" s="68"/>
      <c r="AG302" s="68"/>
      <c r="AH302" s="68"/>
      <c r="AI302" s="68"/>
      <c r="AJ302" s="68"/>
      <c r="AK302" s="68"/>
      <c r="AL302" s="68"/>
    </row>
    <row r="303" ht="15.75" customHeight="1">
      <c r="A303" s="68"/>
      <c r="B303" s="68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  <c r="AA303" s="68"/>
      <c r="AB303" s="68"/>
      <c r="AC303" s="68"/>
      <c r="AD303" s="68"/>
      <c r="AE303" s="68"/>
      <c r="AF303" s="68"/>
      <c r="AG303" s="68"/>
      <c r="AH303" s="68"/>
      <c r="AI303" s="68"/>
      <c r="AJ303" s="68"/>
      <c r="AK303" s="68"/>
      <c r="AL303" s="68"/>
    </row>
    <row r="304" ht="15.75" customHeight="1">
      <c r="A304" s="68"/>
      <c r="B304" s="68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  <c r="AA304" s="68"/>
      <c r="AB304" s="68"/>
      <c r="AC304" s="68"/>
      <c r="AD304" s="68"/>
      <c r="AE304" s="68"/>
      <c r="AF304" s="68"/>
      <c r="AG304" s="68"/>
      <c r="AH304" s="68"/>
      <c r="AI304" s="68"/>
      <c r="AJ304" s="68"/>
      <c r="AK304" s="68"/>
      <c r="AL304" s="68"/>
    </row>
    <row r="305" ht="15.75" customHeight="1">
      <c r="A305" s="68"/>
      <c r="B305" s="68"/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  <c r="AA305" s="68"/>
      <c r="AB305" s="68"/>
      <c r="AC305" s="68"/>
      <c r="AD305" s="68"/>
      <c r="AE305" s="68"/>
      <c r="AF305" s="68"/>
      <c r="AG305" s="68"/>
      <c r="AH305" s="68"/>
      <c r="AI305" s="68"/>
      <c r="AJ305" s="68"/>
      <c r="AK305" s="68"/>
      <c r="AL305" s="68"/>
    </row>
    <row r="306" ht="15.75" customHeight="1">
      <c r="A306" s="68"/>
      <c r="B306" s="68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  <c r="AA306" s="68"/>
      <c r="AB306" s="68"/>
      <c r="AC306" s="68"/>
      <c r="AD306" s="68"/>
      <c r="AE306" s="68"/>
      <c r="AF306" s="68"/>
      <c r="AG306" s="68"/>
      <c r="AH306" s="68"/>
      <c r="AI306" s="68"/>
      <c r="AJ306" s="68"/>
      <c r="AK306" s="68"/>
      <c r="AL306" s="68"/>
    </row>
    <row r="307" ht="15.75" customHeight="1">
      <c r="A307" s="68"/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  <c r="AA307" s="68"/>
      <c r="AB307" s="68"/>
      <c r="AC307" s="68"/>
      <c r="AD307" s="68"/>
      <c r="AE307" s="68"/>
      <c r="AF307" s="68"/>
      <c r="AG307" s="68"/>
      <c r="AH307" s="68"/>
      <c r="AI307" s="68"/>
      <c r="AJ307" s="68"/>
      <c r="AK307" s="68"/>
      <c r="AL307" s="68"/>
    </row>
    <row r="308" ht="15.75" customHeight="1">
      <c r="A308" s="68"/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  <c r="AA308" s="68"/>
      <c r="AB308" s="68"/>
      <c r="AC308" s="68"/>
      <c r="AD308" s="68"/>
      <c r="AE308" s="68"/>
      <c r="AF308" s="68"/>
      <c r="AG308" s="68"/>
      <c r="AH308" s="68"/>
      <c r="AI308" s="68"/>
      <c r="AJ308" s="68"/>
      <c r="AK308" s="68"/>
      <c r="AL308" s="68"/>
    </row>
    <row r="309" ht="15.75" customHeight="1">
      <c r="A309" s="68"/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  <c r="AA309" s="68"/>
      <c r="AB309" s="68"/>
      <c r="AC309" s="68"/>
      <c r="AD309" s="68"/>
      <c r="AE309" s="68"/>
      <c r="AF309" s="68"/>
      <c r="AG309" s="68"/>
      <c r="AH309" s="68"/>
      <c r="AI309" s="68"/>
      <c r="AJ309" s="68"/>
      <c r="AK309" s="68"/>
      <c r="AL309" s="68"/>
    </row>
    <row r="310" ht="15.75" customHeight="1">
      <c r="A310" s="68"/>
      <c r="B310" s="68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  <c r="AA310" s="68"/>
      <c r="AB310" s="68"/>
      <c r="AC310" s="68"/>
      <c r="AD310" s="68"/>
      <c r="AE310" s="68"/>
      <c r="AF310" s="68"/>
      <c r="AG310" s="68"/>
      <c r="AH310" s="68"/>
      <c r="AI310" s="68"/>
      <c r="AJ310" s="68"/>
      <c r="AK310" s="68"/>
      <c r="AL310" s="68"/>
    </row>
    <row r="311" ht="15.75" customHeight="1">
      <c r="A311" s="68"/>
      <c r="B311" s="68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  <c r="AA311" s="68"/>
      <c r="AB311" s="68"/>
      <c r="AC311" s="68"/>
      <c r="AD311" s="68"/>
      <c r="AE311" s="68"/>
      <c r="AF311" s="68"/>
      <c r="AG311" s="68"/>
      <c r="AH311" s="68"/>
      <c r="AI311" s="68"/>
      <c r="AJ311" s="68"/>
      <c r="AK311" s="68"/>
      <c r="AL311" s="68"/>
    </row>
    <row r="312" ht="15.75" customHeight="1">
      <c r="A312" s="68"/>
      <c r="B312" s="68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  <c r="AA312" s="68"/>
      <c r="AB312" s="68"/>
      <c r="AC312" s="68"/>
      <c r="AD312" s="68"/>
      <c r="AE312" s="68"/>
      <c r="AF312" s="68"/>
      <c r="AG312" s="68"/>
      <c r="AH312" s="68"/>
      <c r="AI312" s="68"/>
      <c r="AJ312" s="68"/>
      <c r="AK312" s="68"/>
      <c r="AL312" s="68"/>
    </row>
    <row r="313" ht="15.75" customHeight="1">
      <c r="A313" s="68"/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  <c r="AA313" s="68"/>
      <c r="AB313" s="68"/>
      <c r="AC313" s="68"/>
      <c r="AD313" s="68"/>
      <c r="AE313" s="68"/>
      <c r="AF313" s="68"/>
      <c r="AG313" s="68"/>
      <c r="AH313" s="68"/>
      <c r="AI313" s="68"/>
      <c r="AJ313" s="68"/>
      <c r="AK313" s="68"/>
      <c r="AL313" s="68"/>
    </row>
    <row r="314" ht="15.75" customHeight="1">
      <c r="A314" s="68"/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  <c r="AA314" s="68"/>
      <c r="AB314" s="68"/>
      <c r="AC314" s="68"/>
      <c r="AD314" s="68"/>
      <c r="AE314" s="68"/>
      <c r="AF314" s="68"/>
      <c r="AG314" s="68"/>
      <c r="AH314" s="68"/>
      <c r="AI314" s="68"/>
      <c r="AJ314" s="68"/>
      <c r="AK314" s="68"/>
      <c r="AL314" s="68"/>
    </row>
    <row r="315" ht="15.75" customHeight="1">
      <c r="A315" s="68"/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  <c r="AA315" s="68"/>
      <c r="AB315" s="68"/>
      <c r="AC315" s="68"/>
      <c r="AD315" s="68"/>
      <c r="AE315" s="68"/>
      <c r="AF315" s="68"/>
      <c r="AG315" s="68"/>
      <c r="AH315" s="68"/>
      <c r="AI315" s="68"/>
      <c r="AJ315" s="68"/>
      <c r="AK315" s="68"/>
      <c r="AL315" s="68"/>
    </row>
    <row r="316" ht="15.75" customHeight="1">
      <c r="A316" s="68"/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  <c r="AA316" s="68"/>
      <c r="AB316" s="68"/>
      <c r="AC316" s="68"/>
      <c r="AD316" s="68"/>
      <c r="AE316" s="68"/>
      <c r="AF316" s="68"/>
      <c r="AG316" s="68"/>
      <c r="AH316" s="68"/>
      <c r="AI316" s="68"/>
      <c r="AJ316" s="68"/>
      <c r="AK316" s="68"/>
      <c r="AL316" s="68"/>
    </row>
    <row r="317" ht="15.75" customHeight="1">
      <c r="A317" s="68"/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  <c r="AA317" s="68"/>
      <c r="AB317" s="68"/>
      <c r="AC317" s="68"/>
      <c r="AD317" s="68"/>
      <c r="AE317" s="68"/>
      <c r="AF317" s="68"/>
      <c r="AG317" s="68"/>
      <c r="AH317" s="68"/>
      <c r="AI317" s="68"/>
      <c r="AJ317" s="68"/>
      <c r="AK317" s="68"/>
      <c r="AL317" s="68"/>
    </row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E5:E6"/>
    <mergeCell ref="F5:F6"/>
    <mergeCell ref="G5:G6"/>
    <mergeCell ref="I5:I6"/>
    <mergeCell ref="J5:J6"/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</mergeCells>
  <conditionalFormatting sqref="E7:G117">
    <cfRule type="cellIs" dxfId="2" priority="1" operator="equal">
      <formula>0</formula>
    </cfRule>
  </conditionalFormatting>
  <conditionalFormatting sqref="I7:K117">
    <cfRule type="cellIs" dxfId="2" priority="2" operator="equal">
      <formula>0</formula>
    </cfRule>
  </conditionalFormatting>
  <conditionalFormatting sqref="M7:O117">
    <cfRule type="cellIs" dxfId="2" priority="3" operator="equal">
      <formula>0</formula>
    </cfRule>
  </conditionalFormatting>
  <printOptions/>
  <pageMargins bottom="0.75" footer="0.0" header="0.0" left="0.7" right="0.7" top="0.75"/>
  <pageSetup paperSize="9" orientation="landscape"/>
  <rowBreaks count="2" manualBreakCount="2">
    <brk id="96" man="1"/>
    <brk id="69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13.88"/>
    <col customWidth="1" min="3" max="3" width="24.13"/>
    <col customWidth="1" min="4" max="4" width="11.25"/>
    <col customWidth="1" min="5" max="5" width="9.5"/>
    <col customWidth="1" min="6" max="26" width="8.63"/>
  </cols>
  <sheetData>
    <row r="1" ht="13.5" customHeight="1">
      <c r="A1" s="79" t="s">
        <v>300</v>
      </c>
      <c r="B1" s="79"/>
      <c r="C1" s="79"/>
      <c r="D1" s="79"/>
      <c r="E1" s="79"/>
    </row>
    <row r="2" ht="13.5" customHeight="1">
      <c r="A2" s="80" t="s">
        <v>301</v>
      </c>
      <c r="B2" s="80" t="s">
        <v>302</v>
      </c>
      <c r="C2" s="80" t="s">
        <v>303</v>
      </c>
      <c r="D2" s="47" t="s">
        <v>304</v>
      </c>
      <c r="E2" s="81" t="s">
        <v>305</v>
      </c>
    </row>
    <row r="3" ht="13.5" customHeight="1">
      <c r="A3" s="82">
        <v>1.0</v>
      </c>
      <c r="B3" s="34" t="s">
        <v>42</v>
      </c>
      <c r="C3" s="83" t="s">
        <v>43</v>
      </c>
      <c r="D3" s="84">
        <v>59.333333333333336</v>
      </c>
      <c r="E3" s="85" t="s">
        <v>306</v>
      </c>
      <c r="P3" s="86"/>
    </row>
    <row r="4" ht="13.5" customHeight="1">
      <c r="A4" s="82">
        <v>2.0</v>
      </c>
      <c r="B4" s="34" t="s">
        <v>44</v>
      </c>
      <c r="C4" s="83" t="s">
        <v>45</v>
      </c>
      <c r="D4" s="84">
        <v>71.0</v>
      </c>
      <c r="E4" s="85" t="s">
        <v>306</v>
      </c>
      <c r="P4" s="86"/>
    </row>
    <row r="5" ht="13.5" customHeight="1">
      <c r="A5" s="82">
        <v>3.0</v>
      </c>
      <c r="B5" s="34" t="s">
        <v>46</v>
      </c>
      <c r="C5" s="83" t="s">
        <v>47</v>
      </c>
      <c r="D5" s="84">
        <v>66.33333333333334</v>
      </c>
      <c r="E5" s="85" t="s">
        <v>306</v>
      </c>
      <c r="P5" s="86"/>
    </row>
    <row r="6" ht="13.5" customHeight="1">
      <c r="A6" s="82">
        <v>4.0</v>
      </c>
      <c r="B6" s="34" t="s">
        <v>48</v>
      </c>
      <c r="C6" s="83" t="s">
        <v>49</v>
      </c>
      <c r="D6" s="84">
        <v>71.0</v>
      </c>
      <c r="E6" s="85" t="s">
        <v>306</v>
      </c>
      <c r="P6" s="86"/>
    </row>
    <row r="7" ht="13.5" customHeight="1">
      <c r="A7" s="82">
        <v>5.0</v>
      </c>
      <c r="B7" s="34" t="s">
        <v>50</v>
      </c>
      <c r="C7" s="83" t="s">
        <v>51</v>
      </c>
      <c r="D7" s="84">
        <v>61.66666666666667</v>
      </c>
      <c r="E7" s="85" t="s">
        <v>306</v>
      </c>
      <c r="P7" s="86"/>
    </row>
    <row r="8" ht="13.5" customHeight="1">
      <c r="A8" s="82">
        <v>6.0</v>
      </c>
      <c r="B8" s="34" t="s">
        <v>52</v>
      </c>
      <c r="C8" s="83" t="s">
        <v>53</v>
      </c>
      <c r="D8" s="84">
        <v>66.33333333333334</v>
      </c>
      <c r="E8" s="85" t="s">
        <v>306</v>
      </c>
      <c r="P8" s="86"/>
    </row>
    <row r="9" ht="13.5" customHeight="1">
      <c r="A9" s="82">
        <v>7.0</v>
      </c>
      <c r="B9" s="34" t="s">
        <v>54</v>
      </c>
      <c r="C9" s="83" t="s">
        <v>55</v>
      </c>
      <c r="D9" s="84">
        <v>71.0</v>
      </c>
      <c r="E9" s="85" t="s">
        <v>306</v>
      </c>
      <c r="P9" s="86"/>
    </row>
    <row r="10" ht="13.5" customHeight="1">
      <c r="A10" s="82">
        <v>8.0</v>
      </c>
      <c r="B10" s="34" t="s">
        <v>56</v>
      </c>
      <c r="C10" s="83" t="s">
        <v>57</v>
      </c>
      <c r="D10" s="84">
        <v>59.333333333333336</v>
      </c>
      <c r="E10" s="85" t="s">
        <v>306</v>
      </c>
      <c r="P10" s="86"/>
    </row>
    <row r="11" ht="13.5" customHeight="1">
      <c r="A11" s="82">
        <v>9.0</v>
      </c>
      <c r="B11" s="34" t="s">
        <v>58</v>
      </c>
      <c r="C11" s="83" t="s">
        <v>59</v>
      </c>
      <c r="D11" s="84">
        <v>59.333333333333336</v>
      </c>
      <c r="E11" s="85" t="s">
        <v>306</v>
      </c>
      <c r="P11" s="86"/>
    </row>
    <row r="12" ht="13.5" customHeight="1">
      <c r="A12" s="82">
        <v>10.0</v>
      </c>
      <c r="B12" s="34" t="s">
        <v>60</v>
      </c>
      <c r="C12" s="83" t="s">
        <v>61</v>
      </c>
      <c r="D12" s="84">
        <v>64.0</v>
      </c>
      <c r="E12" s="85" t="s">
        <v>306</v>
      </c>
      <c r="P12" s="86"/>
    </row>
    <row r="13" ht="13.5" customHeight="1">
      <c r="A13" s="82">
        <v>11.0</v>
      </c>
      <c r="B13" s="34" t="s">
        <v>62</v>
      </c>
      <c r="C13" s="83" t="s">
        <v>63</v>
      </c>
      <c r="D13" s="84">
        <v>71.0</v>
      </c>
      <c r="E13" s="85" t="s">
        <v>306</v>
      </c>
      <c r="P13" s="86"/>
    </row>
    <row r="14" ht="13.5" customHeight="1">
      <c r="A14" s="82">
        <v>12.0</v>
      </c>
      <c r="B14" s="34" t="s">
        <v>64</v>
      </c>
      <c r="C14" s="83" t="s">
        <v>65</v>
      </c>
      <c r="D14" s="84">
        <v>71.0</v>
      </c>
      <c r="E14" s="85" t="s">
        <v>306</v>
      </c>
      <c r="P14" s="86"/>
    </row>
    <row r="15" ht="13.5" customHeight="1">
      <c r="A15" s="82">
        <v>13.0</v>
      </c>
      <c r="B15" s="34" t="s">
        <v>66</v>
      </c>
      <c r="C15" s="83" t="s">
        <v>67</v>
      </c>
      <c r="D15" s="84">
        <v>59.333333333333336</v>
      </c>
      <c r="E15" s="85" t="s">
        <v>306</v>
      </c>
      <c r="P15" s="86"/>
    </row>
    <row r="16" ht="13.5" customHeight="1">
      <c r="A16" s="82">
        <v>14.0</v>
      </c>
      <c r="B16" s="34" t="s">
        <v>68</v>
      </c>
      <c r="C16" s="83" t="s">
        <v>69</v>
      </c>
      <c r="D16" s="84">
        <v>64.0</v>
      </c>
      <c r="E16" s="85" t="s">
        <v>306</v>
      </c>
      <c r="P16" s="86"/>
    </row>
    <row r="17" ht="13.5" customHeight="1">
      <c r="A17" s="82">
        <v>15.0</v>
      </c>
      <c r="B17" s="34" t="s">
        <v>70</v>
      </c>
      <c r="C17" s="83" t="s">
        <v>71</v>
      </c>
      <c r="D17" s="84">
        <v>57.0</v>
      </c>
      <c r="E17" s="85" t="s">
        <v>306</v>
      </c>
      <c r="P17" s="86"/>
    </row>
    <row r="18" ht="13.5" customHeight="1">
      <c r="A18" s="82">
        <v>16.0</v>
      </c>
      <c r="B18" s="34" t="s">
        <v>72</v>
      </c>
      <c r="C18" s="83" t="s">
        <v>73</v>
      </c>
      <c r="D18" s="84">
        <v>59.333333333333336</v>
      </c>
      <c r="E18" s="85" t="s">
        <v>306</v>
      </c>
      <c r="P18" s="86"/>
    </row>
    <row r="19" ht="13.5" customHeight="1">
      <c r="A19" s="82">
        <v>17.0</v>
      </c>
      <c r="B19" s="34" t="s">
        <v>74</v>
      </c>
      <c r="C19" s="83" t="s">
        <v>75</v>
      </c>
      <c r="D19" s="84">
        <v>66.33333333333334</v>
      </c>
      <c r="E19" s="85" t="s">
        <v>306</v>
      </c>
      <c r="P19" s="86"/>
    </row>
    <row r="20" ht="13.5" customHeight="1">
      <c r="A20" s="82">
        <v>18.0</v>
      </c>
      <c r="B20" s="34" t="s">
        <v>76</v>
      </c>
      <c r="C20" s="83" t="s">
        <v>77</v>
      </c>
      <c r="D20" s="84">
        <v>61.66666666666667</v>
      </c>
      <c r="E20" s="85" t="s">
        <v>306</v>
      </c>
      <c r="P20" s="86"/>
    </row>
    <row r="21" ht="13.5" customHeight="1">
      <c r="A21" s="82">
        <v>19.0</v>
      </c>
      <c r="B21" s="34" t="s">
        <v>78</v>
      </c>
      <c r="C21" s="83" t="s">
        <v>79</v>
      </c>
      <c r="D21" s="84">
        <v>61.66666666666667</v>
      </c>
      <c r="E21" s="85" t="s">
        <v>306</v>
      </c>
      <c r="P21" s="86"/>
    </row>
    <row r="22" ht="13.5" customHeight="1">
      <c r="A22" s="82">
        <v>20.0</v>
      </c>
      <c r="B22" s="34" t="s">
        <v>80</v>
      </c>
      <c r="C22" s="83" t="s">
        <v>81</v>
      </c>
      <c r="D22" s="84">
        <v>66.33333333333334</v>
      </c>
      <c r="E22" s="85" t="s">
        <v>306</v>
      </c>
      <c r="P22" s="86"/>
    </row>
    <row r="23" ht="13.5" customHeight="1">
      <c r="A23" s="82">
        <v>21.0</v>
      </c>
      <c r="B23" s="34" t="s">
        <v>82</v>
      </c>
      <c r="C23" s="83" t="s">
        <v>83</v>
      </c>
      <c r="D23" s="84">
        <v>66.33333333333334</v>
      </c>
      <c r="E23" s="85" t="s">
        <v>306</v>
      </c>
      <c r="P23" s="86"/>
    </row>
    <row r="24" ht="13.5" customHeight="1">
      <c r="A24" s="82">
        <v>22.0</v>
      </c>
      <c r="B24" s="34" t="s">
        <v>84</v>
      </c>
      <c r="C24" s="83" t="s">
        <v>85</v>
      </c>
      <c r="D24" s="84">
        <v>61.66666666666667</v>
      </c>
      <c r="E24" s="85" t="s">
        <v>306</v>
      </c>
      <c r="P24" s="86"/>
    </row>
    <row r="25" ht="13.5" customHeight="1">
      <c r="A25" s="82">
        <v>23.0</v>
      </c>
      <c r="B25" s="34" t="s">
        <v>86</v>
      </c>
      <c r="C25" s="83" t="s">
        <v>87</v>
      </c>
      <c r="D25" s="84">
        <v>64.0</v>
      </c>
      <c r="E25" s="85" t="s">
        <v>306</v>
      </c>
      <c r="P25" s="86"/>
    </row>
    <row r="26" ht="13.5" customHeight="1">
      <c r="A26" s="82">
        <v>24.0</v>
      </c>
      <c r="B26" s="34" t="s">
        <v>88</v>
      </c>
      <c r="C26" s="83" t="s">
        <v>89</v>
      </c>
      <c r="D26" s="84">
        <v>61.66666666666667</v>
      </c>
      <c r="E26" s="85" t="s">
        <v>306</v>
      </c>
      <c r="P26" s="86"/>
    </row>
    <row r="27" ht="13.5" customHeight="1">
      <c r="A27" s="82">
        <v>25.0</v>
      </c>
      <c r="B27" s="34" t="s">
        <v>90</v>
      </c>
      <c r="C27" s="83" t="s">
        <v>91</v>
      </c>
      <c r="D27" s="84">
        <v>52.333333333333336</v>
      </c>
      <c r="E27" s="85" t="s">
        <v>306</v>
      </c>
      <c r="P27" s="86"/>
    </row>
    <row r="28" ht="13.5" customHeight="1">
      <c r="A28" s="82">
        <v>26.0</v>
      </c>
      <c r="B28" s="34" t="s">
        <v>92</v>
      </c>
      <c r="C28" s="83" t="s">
        <v>93</v>
      </c>
      <c r="D28" s="84">
        <v>59.333333333333336</v>
      </c>
      <c r="E28" s="85" t="s">
        <v>306</v>
      </c>
      <c r="P28" s="86"/>
    </row>
    <row r="29" ht="13.5" customHeight="1">
      <c r="A29" s="82">
        <v>27.0</v>
      </c>
      <c r="B29" s="34" t="s">
        <v>94</v>
      </c>
      <c r="C29" s="83" t="s">
        <v>95</v>
      </c>
      <c r="D29" s="84">
        <v>71.0</v>
      </c>
      <c r="E29" s="85" t="s">
        <v>306</v>
      </c>
      <c r="P29" s="86"/>
    </row>
    <row r="30" ht="13.5" customHeight="1">
      <c r="A30" s="82">
        <v>28.0</v>
      </c>
      <c r="B30" s="34" t="s">
        <v>96</v>
      </c>
      <c r="C30" s="83" t="s">
        <v>97</v>
      </c>
      <c r="D30" s="84">
        <v>61.66666666666667</v>
      </c>
      <c r="E30" s="85" t="s">
        <v>306</v>
      </c>
      <c r="P30" s="86"/>
    </row>
    <row r="31" ht="13.5" customHeight="1">
      <c r="A31" s="82">
        <v>29.0</v>
      </c>
      <c r="B31" s="34" t="s">
        <v>98</v>
      </c>
      <c r="C31" s="83" t="s">
        <v>99</v>
      </c>
      <c r="D31" s="84">
        <v>59.333333333333336</v>
      </c>
      <c r="E31" s="85" t="s">
        <v>306</v>
      </c>
      <c r="P31" s="86"/>
    </row>
    <row r="32" ht="13.5" customHeight="1">
      <c r="A32" s="82">
        <v>30.0</v>
      </c>
      <c r="B32" s="34" t="s">
        <v>100</v>
      </c>
      <c r="C32" s="83" t="s">
        <v>101</v>
      </c>
      <c r="D32" s="84">
        <v>64.0</v>
      </c>
      <c r="E32" s="85" t="s">
        <v>306</v>
      </c>
      <c r="P32" s="86"/>
    </row>
    <row r="33" ht="13.5" customHeight="1">
      <c r="A33" s="82">
        <v>31.0</v>
      </c>
      <c r="B33" s="34" t="s">
        <v>102</v>
      </c>
      <c r="C33" s="83" t="s">
        <v>103</v>
      </c>
      <c r="D33" s="84">
        <v>71.0</v>
      </c>
      <c r="E33" s="85" t="s">
        <v>306</v>
      </c>
      <c r="P33" s="86"/>
    </row>
    <row r="34" ht="13.5" customHeight="1">
      <c r="A34" s="82">
        <v>32.0</v>
      </c>
      <c r="B34" s="34" t="s">
        <v>104</v>
      </c>
      <c r="C34" s="83" t="s">
        <v>105</v>
      </c>
      <c r="D34" s="84">
        <v>66.33333333333334</v>
      </c>
      <c r="E34" s="85" t="s">
        <v>306</v>
      </c>
      <c r="P34" s="86"/>
    </row>
    <row r="35" ht="13.5" customHeight="1">
      <c r="A35" s="82">
        <v>33.0</v>
      </c>
      <c r="B35" s="34" t="s">
        <v>106</v>
      </c>
      <c r="C35" s="83" t="s">
        <v>107</v>
      </c>
      <c r="D35" s="84">
        <v>66.33333333333334</v>
      </c>
      <c r="E35" s="85" t="s">
        <v>306</v>
      </c>
      <c r="P35" s="86"/>
    </row>
    <row r="36" ht="13.5" customHeight="1">
      <c r="A36" s="82">
        <v>34.0</v>
      </c>
      <c r="B36" s="34" t="s">
        <v>108</v>
      </c>
      <c r="C36" s="83" t="s">
        <v>109</v>
      </c>
      <c r="D36" s="84">
        <v>71.0</v>
      </c>
      <c r="E36" s="85" t="s">
        <v>306</v>
      </c>
      <c r="P36" s="86"/>
    </row>
    <row r="37" ht="13.5" customHeight="1">
      <c r="A37" s="82">
        <v>35.0</v>
      </c>
      <c r="B37" s="34" t="s">
        <v>110</v>
      </c>
      <c r="C37" s="83" t="s">
        <v>111</v>
      </c>
      <c r="D37" s="84">
        <v>59.333333333333336</v>
      </c>
      <c r="E37" s="85" t="s">
        <v>306</v>
      </c>
      <c r="P37" s="86"/>
    </row>
    <row r="38" ht="13.5" customHeight="1">
      <c r="A38" s="82">
        <v>36.0</v>
      </c>
      <c r="B38" s="34" t="s">
        <v>112</v>
      </c>
      <c r="C38" s="83" t="s">
        <v>113</v>
      </c>
      <c r="D38" s="84">
        <v>59.333333333333336</v>
      </c>
      <c r="E38" s="85" t="s">
        <v>306</v>
      </c>
      <c r="P38" s="86"/>
    </row>
    <row r="39" ht="13.5" customHeight="1">
      <c r="A39" s="82">
        <v>37.0</v>
      </c>
      <c r="B39" s="34" t="s">
        <v>114</v>
      </c>
      <c r="C39" s="83" t="s">
        <v>115</v>
      </c>
      <c r="D39" s="84">
        <v>61.66666666666667</v>
      </c>
      <c r="E39" s="85" t="s">
        <v>306</v>
      </c>
      <c r="P39" s="86"/>
    </row>
    <row r="40" ht="13.5" customHeight="1">
      <c r="A40" s="82">
        <v>38.0</v>
      </c>
      <c r="B40" s="34" t="s">
        <v>116</v>
      </c>
      <c r="C40" s="83" t="s">
        <v>117</v>
      </c>
      <c r="D40" s="84">
        <v>59.333333333333336</v>
      </c>
      <c r="E40" s="85" t="s">
        <v>306</v>
      </c>
      <c r="P40" s="86"/>
    </row>
    <row r="41" ht="13.5" customHeight="1">
      <c r="A41" s="82">
        <v>39.0</v>
      </c>
      <c r="B41" s="34" t="s">
        <v>118</v>
      </c>
      <c r="C41" s="83" t="s">
        <v>119</v>
      </c>
      <c r="D41" s="84">
        <v>66.33333333333334</v>
      </c>
      <c r="E41" s="85" t="s">
        <v>306</v>
      </c>
      <c r="P41" s="86"/>
    </row>
    <row r="42" ht="13.5" customHeight="1">
      <c r="A42" s="82">
        <v>40.0</v>
      </c>
      <c r="B42" s="34" t="s">
        <v>120</v>
      </c>
      <c r="C42" s="83" t="s">
        <v>121</v>
      </c>
      <c r="D42" s="84">
        <v>64.0</v>
      </c>
      <c r="E42" s="85" t="s">
        <v>306</v>
      </c>
      <c r="P42" s="86"/>
    </row>
    <row r="43" ht="13.5" customHeight="1">
      <c r="A43" s="82">
        <v>41.0</v>
      </c>
      <c r="B43" s="34" t="s">
        <v>122</v>
      </c>
      <c r="C43" s="83" t="s">
        <v>123</v>
      </c>
      <c r="D43" s="84">
        <v>64.0</v>
      </c>
      <c r="E43" s="85" t="s">
        <v>306</v>
      </c>
      <c r="P43" s="86"/>
    </row>
    <row r="44" ht="13.5" customHeight="1">
      <c r="A44" s="82">
        <v>42.0</v>
      </c>
      <c r="B44" s="34" t="s">
        <v>124</v>
      </c>
      <c r="C44" s="83" t="s">
        <v>125</v>
      </c>
      <c r="D44" s="84">
        <v>59.333333333333336</v>
      </c>
      <c r="E44" s="85" t="s">
        <v>306</v>
      </c>
      <c r="P44" s="86"/>
    </row>
    <row r="45" ht="13.5" customHeight="1">
      <c r="A45" s="82">
        <v>43.0</v>
      </c>
      <c r="B45" s="34" t="s">
        <v>126</v>
      </c>
      <c r="C45" s="83" t="s">
        <v>127</v>
      </c>
      <c r="D45" s="84">
        <v>64.0</v>
      </c>
      <c r="E45" s="85" t="s">
        <v>306</v>
      </c>
      <c r="P45" s="86"/>
    </row>
    <row r="46" ht="13.5" customHeight="1">
      <c r="A46" s="82">
        <v>44.0</v>
      </c>
      <c r="B46" s="34" t="s">
        <v>128</v>
      </c>
      <c r="C46" s="83" t="s">
        <v>129</v>
      </c>
      <c r="D46" s="84">
        <v>71.0</v>
      </c>
      <c r="E46" s="85" t="s">
        <v>306</v>
      </c>
      <c r="P46" s="86"/>
    </row>
    <row r="47" ht="13.5" customHeight="1">
      <c r="A47" s="82">
        <v>45.0</v>
      </c>
      <c r="B47" s="34" t="s">
        <v>130</v>
      </c>
      <c r="C47" s="83" t="s">
        <v>131</v>
      </c>
      <c r="D47" s="84">
        <v>66.33333333333334</v>
      </c>
      <c r="E47" s="85" t="s">
        <v>306</v>
      </c>
      <c r="P47" s="86"/>
    </row>
    <row r="48" ht="13.5" customHeight="1">
      <c r="A48" s="82">
        <v>46.0</v>
      </c>
      <c r="B48" s="34" t="s">
        <v>132</v>
      </c>
      <c r="C48" s="83" t="s">
        <v>133</v>
      </c>
      <c r="D48" s="84">
        <v>59.333333333333336</v>
      </c>
      <c r="E48" s="85" t="s">
        <v>306</v>
      </c>
      <c r="P48" s="86"/>
    </row>
    <row r="49" ht="13.5" customHeight="1">
      <c r="A49" s="82">
        <v>47.0</v>
      </c>
      <c r="B49" s="34" t="s">
        <v>134</v>
      </c>
      <c r="C49" s="83" t="s">
        <v>135</v>
      </c>
      <c r="D49" s="84">
        <v>64.0</v>
      </c>
      <c r="E49" s="85" t="s">
        <v>306</v>
      </c>
      <c r="P49" s="86"/>
    </row>
    <row r="50" ht="13.5" customHeight="1">
      <c r="A50" s="82">
        <v>48.0</v>
      </c>
      <c r="B50" s="34" t="s">
        <v>136</v>
      </c>
      <c r="C50" s="83" t="s">
        <v>137</v>
      </c>
      <c r="D50" s="84">
        <v>71.0</v>
      </c>
      <c r="E50" s="85" t="s">
        <v>306</v>
      </c>
      <c r="P50" s="86"/>
    </row>
    <row r="51" ht="13.5" customHeight="1">
      <c r="A51" s="82">
        <v>49.0</v>
      </c>
      <c r="B51" s="34" t="s">
        <v>138</v>
      </c>
      <c r="C51" s="83" t="s">
        <v>139</v>
      </c>
      <c r="D51" s="84">
        <v>64.0</v>
      </c>
      <c r="E51" s="85" t="s">
        <v>306</v>
      </c>
      <c r="P51" s="86"/>
    </row>
    <row r="52" ht="13.5" customHeight="1">
      <c r="A52" s="82">
        <v>50.0</v>
      </c>
      <c r="B52" s="34" t="s">
        <v>140</v>
      </c>
      <c r="C52" s="83" t="s">
        <v>141</v>
      </c>
      <c r="D52" s="84">
        <v>64.0</v>
      </c>
      <c r="E52" s="85" t="s">
        <v>306</v>
      </c>
      <c r="P52" s="86"/>
    </row>
    <row r="53" ht="13.5" customHeight="1">
      <c r="A53" s="82">
        <v>51.0</v>
      </c>
      <c r="B53" s="34" t="s">
        <v>142</v>
      </c>
      <c r="C53" s="83" t="s">
        <v>143</v>
      </c>
      <c r="D53" s="84">
        <v>64.0</v>
      </c>
      <c r="E53" s="85" t="s">
        <v>306</v>
      </c>
      <c r="P53" s="86"/>
    </row>
    <row r="54" ht="13.5" customHeight="1">
      <c r="A54" s="82">
        <v>52.0</v>
      </c>
      <c r="B54" s="34" t="s">
        <v>144</v>
      </c>
      <c r="C54" s="83" t="s">
        <v>145</v>
      </c>
      <c r="D54" s="84">
        <v>66.33333333333334</v>
      </c>
      <c r="E54" s="85" t="s">
        <v>306</v>
      </c>
      <c r="P54" s="86"/>
    </row>
    <row r="55" ht="13.5" customHeight="1">
      <c r="A55" s="82">
        <v>53.0</v>
      </c>
      <c r="B55" s="34" t="s">
        <v>146</v>
      </c>
      <c r="C55" s="83" t="s">
        <v>147</v>
      </c>
      <c r="D55" s="84">
        <v>71.0</v>
      </c>
      <c r="E55" s="85" t="s">
        <v>306</v>
      </c>
      <c r="P55" s="86"/>
    </row>
    <row r="56" ht="13.5" customHeight="1">
      <c r="A56" s="82">
        <v>54.0</v>
      </c>
      <c r="B56" s="34" t="s">
        <v>148</v>
      </c>
      <c r="C56" s="83" t="s">
        <v>149</v>
      </c>
      <c r="D56" s="84">
        <v>64.0</v>
      </c>
      <c r="E56" s="85" t="s">
        <v>306</v>
      </c>
      <c r="P56" s="86"/>
    </row>
    <row r="57" ht="13.5" customHeight="1">
      <c r="A57" s="82">
        <v>55.0</v>
      </c>
      <c r="B57" s="34" t="s">
        <v>150</v>
      </c>
      <c r="C57" s="83" t="s">
        <v>151</v>
      </c>
      <c r="D57" s="84">
        <v>64.0</v>
      </c>
      <c r="E57" s="85" t="s">
        <v>306</v>
      </c>
      <c r="P57" s="86"/>
    </row>
    <row r="58" ht="13.5" customHeight="1">
      <c r="A58" s="82">
        <v>56.0</v>
      </c>
      <c r="B58" s="34" t="s">
        <v>152</v>
      </c>
      <c r="C58" s="83" t="s">
        <v>153</v>
      </c>
      <c r="D58" s="84">
        <v>71.0</v>
      </c>
      <c r="E58" s="85" t="s">
        <v>306</v>
      </c>
      <c r="P58" s="86"/>
    </row>
    <row r="59" ht="13.5" customHeight="1">
      <c r="A59" s="82">
        <v>57.0</v>
      </c>
      <c r="B59" s="34" t="s">
        <v>154</v>
      </c>
      <c r="C59" s="83" t="s">
        <v>155</v>
      </c>
      <c r="D59" s="84">
        <v>64.0</v>
      </c>
      <c r="E59" s="85" t="s">
        <v>306</v>
      </c>
      <c r="P59" s="86"/>
    </row>
    <row r="60" ht="13.5" customHeight="1">
      <c r="A60" s="82">
        <v>58.0</v>
      </c>
      <c r="B60" s="34" t="s">
        <v>156</v>
      </c>
      <c r="C60" s="83" t="s">
        <v>157</v>
      </c>
      <c r="D60" s="84">
        <v>59.333333333333336</v>
      </c>
      <c r="E60" s="85" t="s">
        <v>306</v>
      </c>
      <c r="P60" s="86"/>
    </row>
    <row r="61" ht="13.5" customHeight="1">
      <c r="A61" s="82">
        <v>59.0</v>
      </c>
      <c r="B61" s="34" t="s">
        <v>158</v>
      </c>
      <c r="C61" s="83" t="s">
        <v>159</v>
      </c>
      <c r="D61" s="84">
        <v>57.0</v>
      </c>
      <c r="E61" s="85" t="s">
        <v>306</v>
      </c>
      <c r="P61" s="86"/>
    </row>
    <row r="62" ht="13.5" customHeight="1">
      <c r="A62" s="82">
        <v>60.0</v>
      </c>
      <c r="B62" s="34" t="s">
        <v>160</v>
      </c>
      <c r="C62" s="83" t="s">
        <v>161</v>
      </c>
      <c r="D62" s="84">
        <v>64.0</v>
      </c>
      <c r="E62" s="85" t="s">
        <v>306</v>
      </c>
      <c r="P62" s="86"/>
    </row>
    <row r="63" ht="13.5" customHeight="1">
      <c r="A63" s="82">
        <v>61.0</v>
      </c>
      <c r="B63" s="34" t="s">
        <v>162</v>
      </c>
      <c r="C63" s="83" t="s">
        <v>163</v>
      </c>
      <c r="D63" s="84">
        <v>59.333333333333336</v>
      </c>
      <c r="E63" s="85" t="s">
        <v>306</v>
      </c>
      <c r="P63" s="86"/>
    </row>
    <row r="64" ht="13.5" customHeight="1">
      <c r="A64" s="82">
        <v>62.0</v>
      </c>
      <c r="B64" s="34" t="s">
        <v>164</v>
      </c>
      <c r="C64" s="83" t="s">
        <v>165</v>
      </c>
      <c r="D64" s="84">
        <v>59.333333333333336</v>
      </c>
      <c r="E64" s="85" t="s">
        <v>306</v>
      </c>
      <c r="P64" s="86"/>
    </row>
    <row r="65" ht="13.5" customHeight="1">
      <c r="A65" s="82">
        <v>63.0</v>
      </c>
      <c r="B65" s="34" t="s">
        <v>166</v>
      </c>
      <c r="C65" s="83" t="s">
        <v>167</v>
      </c>
      <c r="D65" s="84">
        <v>66.33333333333334</v>
      </c>
      <c r="E65" s="85" t="s">
        <v>306</v>
      </c>
      <c r="P65" s="86"/>
    </row>
    <row r="66" ht="13.5" customHeight="1">
      <c r="A66" s="82">
        <v>64.0</v>
      </c>
      <c r="B66" s="34" t="s">
        <v>168</v>
      </c>
      <c r="C66" s="83" t="s">
        <v>169</v>
      </c>
      <c r="D66" s="84">
        <v>66.33333333333334</v>
      </c>
      <c r="E66" s="85" t="s">
        <v>306</v>
      </c>
      <c r="P66" s="86"/>
    </row>
    <row r="67" ht="13.5" customHeight="1">
      <c r="A67" s="82">
        <v>65.0</v>
      </c>
      <c r="B67" s="34" t="s">
        <v>170</v>
      </c>
      <c r="C67" s="83" t="s">
        <v>171</v>
      </c>
      <c r="D67" s="84">
        <v>61.66666666666667</v>
      </c>
      <c r="E67" s="85" t="s">
        <v>306</v>
      </c>
      <c r="P67" s="86"/>
    </row>
    <row r="68" ht="13.5" customHeight="1">
      <c r="A68" s="82">
        <v>66.0</v>
      </c>
      <c r="B68" s="34" t="s">
        <v>172</v>
      </c>
      <c r="C68" s="83" t="s">
        <v>173</v>
      </c>
      <c r="D68" s="84">
        <v>61.66666666666667</v>
      </c>
      <c r="E68" s="85" t="s">
        <v>306</v>
      </c>
      <c r="P68" s="86"/>
    </row>
    <row r="69" ht="13.5" customHeight="1">
      <c r="A69" s="82">
        <v>67.0</v>
      </c>
      <c r="B69" s="34" t="s">
        <v>174</v>
      </c>
      <c r="C69" s="83" t="s">
        <v>175</v>
      </c>
      <c r="D69" s="84">
        <v>71.0</v>
      </c>
      <c r="E69" s="85" t="s">
        <v>306</v>
      </c>
      <c r="P69" s="86"/>
    </row>
    <row r="70" ht="13.5" customHeight="1">
      <c r="A70" s="82">
        <v>68.0</v>
      </c>
      <c r="B70" s="34" t="s">
        <v>176</v>
      </c>
      <c r="C70" s="83" t="s">
        <v>177</v>
      </c>
      <c r="D70" s="84">
        <v>64.0</v>
      </c>
      <c r="E70" s="85" t="s">
        <v>306</v>
      </c>
      <c r="P70" s="86"/>
    </row>
    <row r="71" ht="13.5" customHeight="1">
      <c r="A71" s="82">
        <v>69.0</v>
      </c>
      <c r="B71" s="34" t="s">
        <v>178</v>
      </c>
      <c r="C71" s="83" t="s">
        <v>179</v>
      </c>
      <c r="D71" s="84">
        <v>61.66666666666667</v>
      </c>
      <c r="E71" s="85" t="s">
        <v>306</v>
      </c>
      <c r="P71" s="86"/>
    </row>
    <row r="72" ht="13.5" customHeight="1">
      <c r="A72" s="82">
        <v>70.0</v>
      </c>
      <c r="B72" s="34" t="s">
        <v>180</v>
      </c>
      <c r="C72" s="83" t="s">
        <v>181</v>
      </c>
      <c r="D72" s="84">
        <v>59.333333333333336</v>
      </c>
      <c r="E72" s="85" t="s">
        <v>306</v>
      </c>
      <c r="P72" s="86"/>
    </row>
    <row r="73" ht="13.5" customHeight="1">
      <c r="A73" s="82">
        <v>71.0</v>
      </c>
      <c r="B73" s="34" t="s">
        <v>182</v>
      </c>
      <c r="C73" s="83" t="s">
        <v>183</v>
      </c>
      <c r="D73" s="84">
        <v>59.333333333333336</v>
      </c>
      <c r="E73" s="85" t="s">
        <v>306</v>
      </c>
      <c r="P73" s="86"/>
    </row>
    <row r="74" ht="13.5" customHeight="1">
      <c r="A74" s="82">
        <v>72.0</v>
      </c>
      <c r="B74" s="34" t="s">
        <v>184</v>
      </c>
      <c r="C74" s="83" t="s">
        <v>185</v>
      </c>
      <c r="D74" s="84">
        <v>59.333333333333336</v>
      </c>
      <c r="E74" s="85" t="s">
        <v>306</v>
      </c>
      <c r="P74" s="86"/>
    </row>
    <row r="75" ht="13.5" customHeight="1">
      <c r="A75" s="82">
        <v>73.0</v>
      </c>
      <c r="B75" s="34" t="s">
        <v>186</v>
      </c>
      <c r="C75" s="83" t="s">
        <v>187</v>
      </c>
      <c r="D75" s="84">
        <v>71.0</v>
      </c>
      <c r="E75" s="85" t="s">
        <v>306</v>
      </c>
      <c r="P75" s="86"/>
    </row>
    <row r="76" ht="13.5" customHeight="1">
      <c r="A76" s="82">
        <v>74.0</v>
      </c>
      <c r="B76" s="34" t="s">
        <v>188</v>
      </c>
      <c r="C76" s="83" t="s">
        <v>189</v>
      </c>
      <c r="D76" s="84">
        <v>59.333333333333336</v>
      </c>
      <c r="E76" s="85" t="s">
        <v>306</v>
      </c>
      <c r="P76" s="86"/>
    </row>
    <row r="77" ht="13.5" customHeight="1">
      <c r="A77" s="82">
        <v>75.0</v>
      </c>
      <c r="B77" s="34" t="s">
        <v>190</v>
      </c>
      <c r="C77" s="83" t="s">
        <v>191</v>
      </c>
      <c r="D77" s="84">
        <v>71.0</v>
      </c>
      <c r="E77" s="85" t="s">
        <v>306</v>
      </c>
      <c r="P77" s="86"/>
    </row>
    <row r="78" ht="13.5" customHeight="1">
      <c r="A78" s="82">
        <v>76.0</v>
      </c>
      <c r="B78" s="34" t="s">
        <v>192</v>
      </c>
      <c r="C78" s="83" t="s">
        <v>193</v>
      </c>
      <c r="D78" s="84">
        <v>64.0</v>
      </c>
      <c r="E78" s="85" t="s">
        <v>306</v>
      </c>
      <c r="P78" s="86"/>
    </row>
    <row r="79" ht="13.5" customHeight="1">
      <c r="A79" s="82">
        <v>77.0</v>
      </c>
      <c r="B79" s="34" t="s">
        <v>194</v>
      </c>
      <c r="C79" s="83" t="s">
        <v>195</v>
      </c>
      <c r="D79" s="84">
        <v>64.0</v>
      </c>
      <c r="E79" s="85" t="s">
        <v>306</v>
      </c>
      <c r="P79" s="86"/>
    </row>
    <row r="80" ht="13.5" customHeight="1">
      <c r="A80" s="82">
        <v>78.0</v>
      </c>
      <c r="B80" s="34" t="s">
        <v>196</v>
      </c>
      <c r="C80" s="83" t="s">
        <v>197</v>
      </c>
      <c r="D80" s="84">
        <v>61.66666666666667</v>
      </c>
      <c r="E80" s="85" t="s">
        <v>306</v>
      </c>
      <c r="P80" s="86"/>
    </row>
    <row r="81" ht="13.5" customHeight="1">
      <c r="A81" s="82">
        <v>79.0</v>
      </c>
      <c r="B81" s="34" t="s">
        <v>198</v>
      </c>
      <c r="C81" s="83" t="s">
        <v>199</v>
      </c>
      <c r="D81" s="84">
        <v>71.0</v>
      </c>
      <c r="E81" s="85" t="s">
        <v>306</v>
      </c>
      <c r="P81" s="86"/>
    </row>
    <row r="82" ht="13.5" customHeight="1">
      <c r="A82" s="82">
        <v>80.0</v>
      </c>
      <c r="B82" s="34" t="s">
        <v>200</v>
      </c>
      <c r="C82" s="83" t="s">
        <v>201</v>
      </c>
      <c r="D82" s="84">
        <v>59.333333333333336</v>
      </c>
      <c r="E82" s="85" t="s">
        <v>306</v>
      </c>
      <c r="P82" s="86"/>
    </row>
    <row r="83" ht="13.5" customHeight="1">
      <c r="A83" s="82">
        <v>81.0</v>
      </c>
      <c r="B83" s="34" t="s">
        <v>202</v>
      </c>
      <c r="C83" s="83" t="s">
        <v>203</v>
      </c>
      <c r="D83" s="84">
        <v>71.0</v>
      </c>
      <c r="E83" s="85" t="s">
        <v>306</v>
      </c>
      <c r="P83" s="86"/>
    </row>
    <row r="84" ht="13.5" customHeight="1">
      <c r="A84" s="82">
        <v>82.0</v>
      </c>
      <c r="B84" s="34" t="s">
        <v>204</v>
      </c>
      <c r="C84" s="83" t="s">
        <v>205</v>
      </c>
      <c r="D84" s="84">
        <v>64.0</v>
      </c>
      <c r="E84" s="85" t="s">
        <v>306</v>
      </c>
      <c r="P84" s="86"/>
    </row>
    <row r="85" ht="13.5" customHeight="1">
      <c r="A85" s="82">
        <v>83.0</v>
      </c>
      <c r="B85" s="34" t="s">
        <v>206</v>
      </c>
      <c r="C85" s="83" t="s">
        <v>207</v>
      </c>
      <c r="D85" s="84">
        <v>71.0</v>
      </c>
      <c r="E85" s="85" t="s">
        <v>306</v>
      </c>
      <c r="P85" s="86"/>
    </row>
    <row r="86" ht="13.5" customHeight="1">
      <c r="A86" s="82">
        <v>84.0</v>
      </c>
      <c r="B86" s="34" t="s">
        <v>208</v>
      </c>
      <c r="C86" s="83" t="s">
        <v>209</v>
      </c>
      <c r="D86" s="84">
        <v>66.33333333333334</v>
      </c>
      <c r="E86" s="85" t="s">
        <v>306</v>
      </c>
      <c r="P86" s="86"/>
    </row>
    <row r="87" ht="13.5" customHeight="1">
      <c r="A87" s="82">
        <v>85.0</v>
      </c>
      <c r="B87" s="34" t="s">
        <v>210</v>
      </c>
      <c r="C87" s="83" t="s">
        <v>211</v>
      </c>
      <c r="D87" s="84">
        <v>59.333333333333336</v>
      </c>
      <c r="E87" s="85" t="s">
        <v>306</v>
      </c>
      <c r="P87" s="86"/>
    </row>
    <row r="88" ht="13.5" customHeight="1">
      <c r="A88" s="82">
        <v>86.0</v>
      </c>
      <c r="B88" s="34" t="s">
        <v>212</v>
      </c>
      <c r="C88" s="83" t="s">
        <v>213</v>
      </c>
      <c r="D88" s="84">
        <v>61.66666666666667</v>
      </c>
      <c r="E88" s="85" t="s">
        <v>306</v>
      </c>
      <c r="P88" s="86"/>
    </row>
    <row r="89" ht="13.5" customHeight="1">
      <c r="A89" s="82">
        <v>87.0</v>
      </c>
      <c r="B89" s="34" t="s">
        <v>214</v>
      </c>
      <c r="C89" s="83" t="s">
        <v>215</v>
      </c>
      <c r="D89" s="84">
        <v>59.333333333333336</v>
      </c>
      <c r="E89" s="85" t="s">
        <v>306</v>
      </c>
      <c r="P89" s="86"/>
    </row>
    <row r="90" ht="13.5" customHeight="1">
      <c r="A90" s="82">
        <v>88.0</v>
      </c>
      <c r="B90" s="34" t="s">
        <v>216</v>
      </c>
      <c r="C90" s="83" t="s">
        <v>217</v>
      </c>
      <c r="D90" s="84">
        <v>57.0</v>
      </c>
      <c r="E90" s="85" t="s">
        <v>306</v>
      </c>
      <c r="P90" s="86"/>
    </row>
    <row r="91" ht="13.5" customHeight="1">
      <c r="A91" s="82">
        <v>89.0</v>
      </c>
      <c r="B91" s="34" t="s">
        <v>218</v>
      </c>
      <c r="C91" s="83" t="s">
        <v>219</v>
      </c>
      <c r="D91" s="84">
        <v>71.0</v>
      </c>
      <c r="E91" s="85" t="s">
        <v>306</v>
      </c>
      <c r="P91" s="86"/>
    </row>
    <row r="92" ht="13.5" customHeight="1">
      <c r="A92" s="82">
        <v>90.0</v>
      </c>
      <c r="B92" s="34" t="s">
        <v>220</v>
      </c>
      <c r="C92" s="83" t="s">
        <v>221</v>
      </c>
      <c r="D92" s="84">
        <v>64.0</v>
      </c>
      <c r="E92" s="85" t="s">
        <v>306</v>
      </c>
      <c r="P92" s="86"/>
    </row>
    <row r="93" ht="13.5" customHeight="1">
      <c r="A93" s="82">
        <v>91.0</v>
      </c>
      <c r="B93" s="34" t="s">
        <v>222</v>
      </c>
      <c r="C93" s="83" t="s">
        <v>223</v>
      </c>
      <c r="D93" s="84">
        <v>59.333333333333336</v>
      </c>
      <c r="E93" s="85" t="s">
        <v>306</v>
      </c>
      <c r="P93" s="86"/>
    </row>
    <row r="94" ht="13.5" customHeight="1">
      <c r="A94" s="82">
        <v>92.0</v>
      </c>
      <c r="B94" s="34" t="s">
        <v>224</v>
      </c>
      <c r="C94" s="83" t="s">
        <v>225</v>
      </c>
      <c r="D94" s="84">
        <v>64.0</v>
      </c>
      <c r="E94" s="85" t="s">
        <v>306</v>
      </c>
      <c r="P94" s="86"/>
    </row>
    <row r="95" ht="13.5" customHeight="1">
      <c r="A95" s="82">
        <v>93.0</v>
      </c>
      <c r="B95" s="34" t="s">
        <v>226</v>
      </c>
      <c r="C95" s="83" t="s">
        <v>227</v>
      </c>
      <c r="D95" s="84">
        <v>71.0</v>
      </c>
      <c r="E95" s="85" t="s">
        <v>306</v>
      </c>
      <c r="P95" s="86"/>
    </row>
    <row r="96" ht="13.5" customHeight="1">
      <c r="A96" s="82">
        <v>94.0</v>
      </c>
      <c r="B96" s="34" t="s">
        <v>228</v>
      </c>
      <c r="C96" s="83" t="s">
        <v>229</v>
      </c>
      <c r="D96" s="84">
        <v>61.66666666666667</v>
      </c>
      <c r="E96" s="85" t="s">
        <v>306</v>
      </c>
      <c r="P96" s="86"/>
    </row>
    <row r="97" ht="13.5" customHeight="1">
      <c r="A97" s="82">
        <v>95.0</v>
      </c>
      <c r="B97" s="34" t="s">
        <v>230</v>
      </c>
      <c r="C97" s="83" t="s">
        <v>231</v>
      </c>
      <c r="D97" s="84">
        <v>71.0</v>
      </c>
      <c r="E97" s="85" t="s">
        <v>306</v>
      </c>
      <c r="P97" s="86"/>
    </row>
    <row r="98" ht="13.5" customHeight="1">
      <c r="A98" s="82">
        <v>96.0</v>
      </c>
      <c r="B98" s="34" t="s">
        <v>232</v>
      </c>
      <c r="C98" s="83" t="s">
        <v>233</v>
      </c>
      <c r="D98" s="84">
        <v>64.0</v>
      </c>
      <c r="E98" s="85" t="s">
        <v>306</v>
      </c>
      <c r="P98" s="86"/>
    </row>
    <row r="99" ht="13.5" customHeight="1">
      <c r="A99" s="82">
        <v>97.0</v>
      </c>
      <c r="B99" s="34" t="s">
        <v>234</v>
      </c>
      <c r="C99" s="83" t="s">
        <v>235</v>
      </c>
      <c r="D99" s="84">
        <v>66.33333333333334</v>
      </c>
      <c r="E99" s="85" t="s">
        <v>306</v>
      </c>
      <c r="P99" s="86"/>
    </row>
    <row r="100" ht="13.5" customHeight="1">
      <c r="A100" s="82">
        <v>98.0</v>
      </c>
      <c r="B100" s="34" t="s">
        <v>236</v>
      </c>
      <c r="C100" s="83" t="s">
        <v>237</v>
      </c>
      <c r="D100" s="84">
        <v>64.0</v>
      </c>
      <c r="E100" s="85" t="s">
        <v>306</v>
      </c>
      <c r="P100" s="86"/>
    </row>
    <row r="101" ht="13.5" customHeight="1">
      <c r="A101" s="82">
        <v>99.0</v>
      </c>
      <c r="B101" s="34" t="s">
        <v>238</v>
      </c>
      <c r="C101" s="83" t="s">
        <v>239</v>
      </c>
      <c r="D101" s="84">
        <v>59.333333333333336</v>
      </c>
      <c r="E101" s="85" t="s">
        <v>306</v>
      </c>
      <c r="P101" s="86"/>
    </row>
    <row r="102" ht="13.5" customHeight="1">
      <c r="A102" s="82">
        <v>100.0</v>
      </c>
      <c r="B102" s="34" t="s">
        <v>240</v>
      </c>
      <c r="C102" s="83" t="s">
        <v>241</v>
      </c>
      <c r="D102" s="84">
        <v>57.0</v>
      </c>
      <c r="E102" s="85" t="s">
        <v>306</v>
      </c>
      <c r="P102" s="86"/>
    </row>
    <row r="103" ht="13.5" customHeight="1">
      <c r="A103" s="82">
        <v>101.0</v>
      </c>
      <c r="B103" s="34" t="s">
        <v>242</v>
      </c>
      <c r="C103" s="83" t="s">
        <v>243</v>
      </c>
      <c r="D103" s="84">
        <v>71.0</v>
      </c>
      <c r="E103" s="85" t="s">
        <v>306</v>
      </c>
      <c r="P103" s="86"/>
    </row>
    <row r="104" ht="13.5" customHeight="1">
      <c r="A104" s="82">
        <v>102.0</v>
      </c>
      <c r="B104" s="34" t="s">
        <v>244</v>
      </c>
      <c r="C104" s="83" t="s">
        <v>245</v>
      </c>
      <c r="D104" s="84">
        <v>64.0</v>
      </c>
      <c r="E104" s="85" t="s">
        <v>306</v>
      </c>
      <c r="P104" s="86"/>
    </row>
    <row r="105" ht="13.5" customHeight="1">
      <c r="A105" s="82">
        <v>103.0</v>
      </c>
      <c r="B105" s="34" t="s">
        <v>246</v>
      </c>
      <c r="C105" s="83" t="s">
        <v>247</v>
      </c>
      <c r="D105" s="84">
        <v>66.33333333333334</v>
      </c>
      <c r="E105" s="85" t="s">
        <v>306</v>
      </c>
      <c r="P105" s="86"/>
    </row>
    <row r="106" ht="13.5" customHeight="1">
      <c r="A106" s="82">
        <v>104.0</v>
      </c>
      <c r="B106" s="34" t="s">
        <v>248</v>
      </c>
      <c r="C106" s="83" t="s">
        <v>249</v>
      </c>
      <c r="D106" s="84">
        <v>61.66666666666667</v>
      </c>
      <c r="E106" s="85" t="s">
        <v>306</v>
      </c>
      <c r="P106" s="86"/>
    </row>
    <row r="107" ht="13.5" customHeight="1">
      <c r="A107" s="82">
        <v>105.0</v>
      </c>
      <c r="B107" s="34" t="s">
        <v>250</v>
      </c>
      <c r="C107" s="83" t="s">
        <v>251</v>
      </c>
      <c r="D107" s="84">
        <v>61.66666666666667</v>
      </c>
      <c r="E107" s="85" t="s">
        <v>306</v>
      </c>
      <c r="P107" s="86"/>
    </row>
    <row r="108" ht="13.5" customHeight="1">
      <c r="A108" s="82">
        <v>106.0</v>
      </c>
      <c r="B108" s="34" t="s">
        <v>252</v>
      </c>
      <c r="C108" s="83" t="s">
        <v>253</v>
      </c>
      <c r="D108" s="84">
        <v>64.0</v>
      </c>
      <c r="E108" s="85" t="s">
        <v>306</v>
      </c>
      <c r="P108" s="86"/>
    </row>
    <row r="109" ht="13.5" customHeight="1">
      <c r="A109" s="82">
        <v>107.0</v>
      </c>
      <c r="B109" s="34" t="s">
        <v>254</v>
      </c>
      <c r="C109" s="83" t="s">
        <v>255</v>
      </c>
      <c r="D109" s="84">
        <v>61.66666666666667</v>
      </c>
      <c r="E109" s="85" t="s">
        <v>306</v>
      </c>
      <c r="P109" s="86"/>
    </row>
    <row r="110" ht="13.5" customHeight="1">
      <c r="A110" s="82">
        <v>108.0</v>
      </c>
      <c r="B110" s="34" t="s">
        <v>256</v>
      </c>
      <c r="C110" s="83" t="s">
        <v>257</v>
      </c>
      <c r="D110" s="84">
        <v>66.33333333333334</v>
      </c>
      <c r="E110" s="85" t="s">
        <v>306</v>
      </c>
      <c r="P110" s="86"/>
    </row>
    <row r="111" ht="13.5" customHeight="1">
      <c r="A111" s="82">
        <v>109.0</v>
      </c>
      <c r="B111" s="34" t="s">
        <v>258</v>
      </c>
      <c r="C111" s="83" t="s">
        <v>259</v>
      </c>
      <c r="D111" s="84">
        <v>57.0</v>
      </c>
      <c r="E111" s="85" t="s">
        <v>306</v>
      </c>
      <c r="P111" s="86"/>
    </row>
    <row r="112" ht="13.5" customHeight="1">
      <c r="A112" s="82">
        <v>110.0</v>
      </c>
      <c r="B112" s="34" t="s">
        <v>260</v>
      </c>
      <c r="C112" s="83" t="s">
        <v>261</v>
      </c>
      <c r="D112" s="84">
        <v>52.333333333333336</v>
      </c>
      <c r="E112" s="85" t="s">
        <v>306</v>
      </c>
      <c r="P112" s="86"/>
    </row>
    <row r="113" ht="13.5" customHeight="1">
      <c r="A113" s="82">
        <v>111.0</v>
      </c>
      <c r="B113" s="34" t="s">
        <v>262</v>
      </c>
      <c r="C113" s="83" t="s">
        <v>263</v>
      </c>
      <c r="D113" s="84">
        <v>66.33333333333334</v>
      </c>
      <c r="E113" s="85" t="s">
        <v>306</v>
      </c>
      <c r="P113" s="86"/>
    </row>
    <row r="114" ht="13.5" customHeight="1">
      <c r="D114" s="86"/>
      <c r="P114" s="86"/>
    </row>
    <row r="115" ht="13.5" customHeight="1">
      <c r="D115" s="86"/>
      <c r="P115" s="86"/>
    </row>
    <row r="116" ht="13.5" customHeight="1">
      <c r="D116" s="86"/>
      <c r="P116" s="86"/>
    </row>
    <row r="117" ht="13.5" customHeight="1">
      <c r="D117" s="86"/>
      <c r="P117" s="86"/>
    </row>
    <row r="118" ht="13.5" customHeight="1">
      <c r="D118" s="86"/>
      <c r="P118" s="86"/>
    </row>
    <row r="119" ht="13.5" customHeight="1">
      <c r="D119" s="86"/>
      <c r="P119" s="86"/>
    </row>
    <row r="120" ht="13.5" customHeight="1">
      <c r="D120" s="86"/>
      <c r="P120" s="86"/>
    </row>
    <row r="121" ht="13.5" customHeight="1">
      <c r="D121" s="86"/>
      <c r="P121" s="86"/>
    </row>
    <row r="122" ht="13.5" customHeight="1">
      <c r="D122" s="86"/>
      <c r="P122" s="86"/>
    </row>
    <row r="123" ht="13.5" customHeight="1">
      <c r="D123" s="86"/>
      <c r="P123" s="86"/>
    </row>
    <row r="124" ht="13.5" customHeight="1">
      <c r="D124" s="86"/>
      <c r="P124" s="86"/>
    </row>
    <row r="125" ht="13.5" customHeight="1">
      <c r="D125" s="86"/>
      <c r="P125" s="86"/>
    </row>
    <row r="126" ht="13.5" customHeight="1">
      <c r="D126" s="86"/>
      <c r="P126" s="86"/>
    </row>
    <row r="127" ht="13.5" customHeight="1">
      <c r="D127" s="86"/>
      <c r="P127" s="86"/>
    </row>
    <row r="128" ht="13.5" customHeight="1">
      <c r="D128" s="86"/>
      <c r="P128" s="86"/>
    </row>
    <row r="129" ht="13.5" customHeight="1">
      <c r="D129" s="86"/>
      <c r="P129" s="86"/>
    </row>
    <row r="130" ht="13.5" customHeight="1">
      <c r="D130" s="86"/>
      <c r="P130" s="86"/>
    </row>
    <row r="131" ht="13.5" customHeight="1">
      <c r="D131" s="86"/>
      <c r="P131" s="86"/>
    </row>
    <row r="132" ht="13.5" customHeight="1">
      <c r="D132" s="86"/>
      <c r="P132" s="86"/>
    </row>
    <row r="133" ht="13.5" customHeight="1">
      <c r="D133" s="86"/>
      <c r="P133" s="86"/>
    </row>
    <row r="134" ht="13.5" customHeight="1">
      <c r="D134" s="86"/>
      <c r="P134" s="86"/>
    </row>
    <row r="135" ht="13.5" customHeight="1">
      <c r="D135" s="86"/>
      <c r="P135" s="86"/>
    </row>
    <row r="136" ht="13.5" customHeight="1">
      <c r="D136" s="86"/>
      <c r="P136" s="86"/>
    </row>
    <row r="137" ht="13.5" customHeight="1">
      <c r="D137" s="86"/>
      <c r="P137" s="86"/>
    </row>
    <row r="138" ht="13.5" customHeight="1">
      <c r="D138" s="86"/>
      <c r="P138" s="86"/>
    </row>
    <row r="139" ht="13.5" customHeight="1">
      <c r="D139" s="86"/>
      <c r="P139" s="86"/>
    </row>
    <row r="140" ht="13.5" customHeight="1">
      <c r="D140" s="86"/>
      <c r="P140" s="86"/>
    </row>
    <row r="141" ht="13.5" customHeight="1">
      <c r="D141" s="86"/>
      <c r="P141" s="86"/>
    </row>
    <row r="142" ht="13.5" customHeight="1">
      <c r="D142" s="86"/>
      <c r="P142" s="86"/>
    </row>
    <row r="143" ht="13.5" customHeight="1">
      <c r="D143" s="86"/>
      <c r="P143" s="86"/>
    </row>
    <row r="144" ht="13.5" customHeight="1">
      <c r="D144" s="86"/>
      <c r="P144" s="86"/>
    </row>
    <row r="145" ht="13.5" customHeight="1">
      <c r="D145" s="86"/>
      <c r="P145" s="86"/>
    </row>
    <row r="146" ht="13.5" customHeight="1">
      <c r="D146" s="86"/>
      <c r="P146" s="86"/>
    </row>
    <row r="147" ht="13.5" customHeight="1">
      <c r="D147" s="86"/>
      <c r="P147" s="86"/>
    </row>
    <row r="148" ht="13.5" customHeight="1">
      <c r="D148" s="86"/>
      <c r="P148" s="86"/>
    </row>
    <row r="149" ht="13.5" customHeight="1">
      <c r="D149" s="86"/>
      <c r="P149" s="86"/>
    </row>
    <row r="150" ht="13.5" customHeight="1">
      <c r="D150" s="86"/>
      <c r="P150" s="86"/>
    </row>
    <row r="151" ht="13.5" customHeight="1">
      <c r="D151" s="86"/>
      <c r="P151" s="86"/>
    </row>
    <row r="152" ht="13.5" customHeight="1">
      <c r="D152" s="86"/>
      <c r="P152" s="86"/>
    </row>
    <row r="153" ht="13.5" customHeight="1">
      <c r="D153" s="86"/>
      <c r="P153" s="86"/>
    </row>
    <row r="154" ht="13.5" customHeight="1">
      <c r="D154" s="86"/>
      <c r="P154" s="86"/>
    </row>
    <row r="155" ht="13.5" customHeight="1">
      <c r="D155" s="86"/>
      <c r="P155" s="86"/>
    </row>
    <row r="156" ht="13.5" customHeight="1">
      <c r="D156" s="86"/>
      <c r="P156" s="86"/>
    </row>
    <row r="157" ht="13.5" customHeight="1">
      <c r="D157" s="86"/>
      <c r="P157" s="86"/>
    </row>
    <row r="158" ht="13.5" customHeight="1">
      <c r="D158" s="86"/>
      <c r="P158" s="86"/>
    </row>
    <row r="159" ht="13.5" customHeight="1">
      <c r="D159" s="86"/>
      <c r="P159" s="86"/>
    </row>
    <row r="160" ht="13.5" customHeight="1">
      <c r="D160" s="86"/>
      <c r="P160" s="86"/>
    </row>
    <row r="161" ht="13.5" customHeight="1">
      <c r="D161" s="86"/>
      <c r="P161" s="86"/>
    </row>
    <row r="162" ht="13.5" customHeight="1">
      <c r="D162" s="86"/>
      <c r="P162" s="86"/>
    </row>
    <row r="163" ht="13.5" customHeight="1">
      <c r="D163" s="86"/>
      <c r="P163" s="86"/>
    </row>
    <row r="164" ht="13.5" customHeight="1">
      <c r="D164" s="86"/>
      <c r="P164" s="86"/>
    </row>
    <row r="165" ht="13.5" customHeight="1">
      <c r="D165" s="86"/>
      <c r="P165" s="86"/>
    </row>
    <row r="166" ht="13.5" customHeight="1">
      <c r="D166" s="86"/>
      <c r="P166" s="86"/>
    </row>
    <row r="167" ht="13.5" customHeight="1">
      <c r="D167" s="86"/>
      <c r="P167" s="86"/>
    </row>
    <row r="168" ht="13.5" customHeight="1">
      <c r="D168" s="86"/>
      <c r="P168" s="86"/>
    </row>
    <row r="169" ht="13.5" customHeight="1">
      <c r="D169" s="86"/>
      <c r="P169" s="86"/>
    </row>
    <row r="170" ht="13.5" customHeight="1">
      <c r="D170" s="86"/>
      <c r="P170" s="86"/>
    </row>
    <row r="171" ht="13.5" customHeight="1">
      <c r="D171" s="86"/>
      <c r="P171" s="86"/>
    </row>
    <row r="172" ht="13.5" customHeight="1">
      <c r="D172" s="86"/>
      <c r="P172" s="86"/>
    </row>
    <row r="173" ht="13.5" customHeight="1">
      <c r="D173" s="86"/>
      <c r="P173" s="86"/>
    </row>
    <row r="174" ht="13.5" customHeight="1">
      <c r="D174" s="86"/>
      <c r="P174" s="86"/>
    </row>
    <row r="175" ht="13.5" customHeight="1">
      <c r="D175" s="86"/>
      <c r="P175" s="86"/>
    </row>
    <row r="176" ht="13.5" customHeight="1">
      <c r="D176" s="86"/>
      <c r="P176" s="86"/>
    </row>
    <row r="177" ht="13.5" customHeight="1">
      <c r="D177" s="86"/>
      <c r="P177" s="86"/>
    </row>
    <row r="178" ht="13.5" customHeight="1">
      <c r="D178" s="86"/>
      <c r="P178" s="86"/>
    </row>
    <row r="179" ht="13.5" customHeight="1">
      <c r="D179" s="86"/>
      <c r="P179" s="86"/>
    </row>
    <row r="180" ht="13.5" customHeight="1">
      <c r="D180" s="86"/>
      <c r="P180" s="86"/>
    </row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4.25"/>
    <col customWidth="1" min="3" max="3" width="27.88"/>
    <col customWidth="1" min="4" max="17" width="13.25"/>
    <col customWidth="1" min="18" max="18" width="6.38"/>
    <col customWidth="1" min="19" max="35" width="8.0"/>
  </cols>
  <sheetData>
    <row r="1" ht="19.5" customHeight="1">
      <c r="A1" s="56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</row>
    <row r="2" ht="19.5" customHeight="1">
      <c r="A2" s="56" t="s">
        <v>307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</row>
    <row r="3" ht="19.5" customHeight="1">
      <c r="A3" s="56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ht="37.5" customHeight="1">
      <c r="A4" s="63" t="s">
        <v>31</v>
      </c>
      <c r="B4" s="57" t="s">
        <v>288</v>
      </c>
      <c r="C4" s="63" t="s">
        <v>33</v>
      </c>
      <c r="D4" s="5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  <c r="R4" s="69" t="s">
        <v>36</v>
      </c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ht="37.5" customHeight="1">
      <c r="A5" s="63"/>
      <c r="B5" s="57"/>
      <c r="C5" s="63" t="s">
        <v>289</v>
      </c>
      <c r="D5" s="63" t="s">
        <v>290</v>
      </c>
      <c r="E5" s="63" t="s">
        <v>294</v>
      </c>
      <c r="F5" s="63" t="s">
        <v>295</v>
      </c>
      <c r="G5" s="70" t="s">
        <v>291</v>
      </c>
      <c r="H5" s="70" t="s">
        <v>292</v>
      </c>
      <c r="I5" s="70" t="s">
        <v>293</v>
      </c>
      <c r="J5" s="63" t="s">
        <v>308</v>
      </c>
      <c r="K5" s="70" t="s">
        <v>291</v>
      </c>
      <c r="L5" s="70" t="s">
        <v>292</v>
      </c>
      <c r="M5" s="70" t="s">
        <v>293</v>
      </c>
      <c r="N5" s="63" t="s">
        <v>309</v>
      </c>
      <c r="O5" s="70" t="s">
        <v>291</v>
      </c>
      <c r="P5" s="70" t="s">
        <v>292</v>
      </c>
      <c r="Q5" s="70" t="s">
        <v>293</v>
      </c>
      <c r="R5" s="26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</row>
    <row r="6" ht="37.5" customHeight="1">
      <c r="A6" s="87"/>
      <c r="B6" s="88"/>
      <c r="C6" s="87" t="s">
        <v>38</v>
      </c>
      <c r="D6" s="63"/>
      <c r="E6" s="63"/>
      <c r="F6" s="63">
        <v>14.0</v>
      </c>
      <c r="G6" s="26"/>
      <c r="H6" s="26"/>
      <c r="I6" s="26"/>
      <c r="J6" s="63">
        <v>28.0</v>
      </c>
      <c r="K6" s="26"/>
      <c r="L6" s="26"/>
      <c r="M6" s="26"/>
      <c r="N6" s="63">
        <v>28.0</v>
      </c>
      <c r="O6" s="26"/>
      <c r="P6" s="26"/>
      <c r="Q6" s="26"/>
      <c r="R6" s="73">
        <v>70.0</v>
      </c>
      <c r="S6" s="39" t="s">
        <v>308</v>
      </c>
      <c r="T6" s="39" t="s">
        <v>309</v>
      </c>
      <c r="U6" s="39" t="s">
        <v>295</v>
      </c>
      <c r="V6" s="39" t="s">
        <v>299</v>
      </c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</row>
    <row r="7" ht="19.5" customHeight="1">
      <c r="A7" s="33">
        <v>1.0</v>
      </c>
      <c r="B7" s="74" t="s">
        <v>42</v>
      </c>
      <c r="C7" s="35" t="s">
        <v>43</v>
      </c>
      <c r="D7" s="75"/>
      <c r="E7" s="89"/>
      <c r="F7" s="75">
        <v>14.0</v>
      </c>
      <c r="G7" s="75">
        <f t="shared" ref="G7:G117" si="1">IF(F7&gt;=($F$6*0.7),1,0)</f>
        <v>1</v>
      </c>
      <c r="H7" s="75">
        <f t="shared" ref="H7:H117" si="2">IF(F7&gt;=($F$6*0.8),1,0)</f>
        <v>1</v>
      </c>
      <c r="I7" s="75">
        <f t="shared" ref="I7:I117" si="3">IF(F7&gt;=($F$6*0.9),1,0)</f>
        <v>1</v>
      </c>
      <c r="J7" s="75">
        <v>28.0</v>
      </c>
      <c r="K7" s="75">
        <f t="shared" ref="K7:K117" si="4">IF(J7&gt;=($J$6*0.7),1,0)</f>
        <v>1</v>
      </c>
      <c r="L7" s="75">
        <f t="shared" ref="L7:L117" si="5">IF(J7&gt;=($J$6*0.8),1,0)</f>
        <v>1</v>
      </c>
      <c r="M7" s="75">
        <f t="shared" ref="M7:M117" si="6">IF(J7&gt;=($J$6*0.9),1,0)</f>
        <v>1</v>
      </c>
      <c r="N7" s="75">
        <v>28.0</v>
      </c>
      <c r="O7" s="75">
        <f t="shared" ref="O7:O117" si="7">IF(N7&gt;=($N$6*0.7),1,0)</f>
        <v>1</v>
      </c>
      <c r="P7" s="75">
        <f t="shared" ref="P7:P117" si="8">IF(N7&gt;=($N$6*0.8),1,0)</f>
        <v>1</v>
      </c>
      <c r="Q7" s="75">
        <f t="shared" ref="Q7:Q117" si="9">IF(N7&gt;=($N$6*0.9),1,0)</f>
        <v>1</v>
      </c>
      <c r="R7" s="90">
        <f t="shared" ref="R7:R117" si="10">N7+J7+F7</f>
        <v>70</v>
      </c>
      <c r="S7" s="37">
        <f t="shared" ref="S7:S117" si="11">(R7/70)*28</f>
        <v>28</v>
      </c>
      <c r="T7" s="37">
        <f t="shared" ref="T7:T117" si="12">((R7/70)*28)-1</f>
        <v>27</v>
      </c>
      <c r="U7" s="37">
        <f t="shared" ref="U7:U117" si="13">R7-S7-T7</f>
        <v>15</v>
      </c>
      <c r="V7" s="37">
        <f t="shared" ref="V7:V117" si="14">SUM((S7:U7))</f>
        <v>70</v>
      </c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</row>
    <row r="8" ht="19.5" customHeight="1">
      <c r="A8" s="33">
        <v>2.0</v>
      </c>
      <c r="B8" s="74" t="s">
        <v>44</v>
      </c>
      <c r="C8" s="35" t="s">
        <v>45</v>
      </c>
      <c r="D8" s="75"/>
      <c r="E8" s="89"/>
      <c r="F8" s="75">
        <v>14.0</v>
      </c>
      <c r="G8" s="75">
        <f t="shared" si="1"/>
        <v>1</v>
      </c>
      <c r="H8" s="75">
        <f t="shared" si="2"/>
        <v>1</v>
      </c>
      <c r="I8" s="75">
        <f t="shared" si="3"/>
        <v>1</v>
      </c>
      <c r="J8" s="75">
        <v>28.0</v>
      </c>
      <c r="K8" s="75">
        <f t="shared" si="4"/>
        <v>1</v>
      </c>
      <c r="L8" s="75">
        <f t="shared" si="5"/>
        <v>1</v>
      </c>
      <c r="M8" s="75">
        <f t="shared" si="6"/>
        <v>1</v>
      </c>
      <c r="N8" s="75">
        <v>27.0</v>
      </c>
      <c r="O8" s="75">
        <f t="shared" si="7"/>
        <v>1</v>
      </c>
      <c r="P8" s="75">
        <f t="shared" si="8"/>
        <v>1</v>
      </c>
      <c r="Q8" s="75">
        <f t="shared" si="9"/>
        <v>1</v>
      </c>
      <c r="R8" s="90">
        <f t="shared" si="10"/>
        <v>69</v>
      </c>
      <c r="S8" s="37">
        <f t="shared" si="11"/>
        <v>27.6</v>
      </c>
      <c r="T8" s="37">
        <f t="shared" si="12"/>
        <v>26.6</v>
      </c>
      <c r="U8" s="37">
        <f t="shared" si="13"/>
        <v>14.8</v>
      </c>
      <c r="V8" s="37">
        <f t="shared" si="14"/>
        <v>69</v>
      </c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</row>
    <row r="9" ht="19.5" customHeight="1">
      <c r="A9" s="33">
        <v>3.0</v>
      </c>
      <c r="B9" s="74" t="s">
        <v>46</v>
      </c>
      <c r="C9" s="35" t="s">
        <v>47</v>
      </c>
      <c r="D9" s="75"/>
      <c r="E9" s="89"/>
      <c r="F9" s="75">
        <v>14.0</v>
      </c>
      <c r="G9" s="75">
        <f t="shared" si="1"/>
        <v>1</v>
      </c>
      <c r="H9" s="75">
        <f t="shared" si="2"/>
        <v>1</v>
      </c>
      <c r="I9" s="75">
        <f t="shared" si="3"/>
        <v>1</v>
      </c>
      <c r="J9" s="75">
        <v>28.0</v>
      </c>
      <c r="K9" s="75">
        <f t="shared" si="4"/>
        <v>1</v>
      </c>
      <c r="L9" s="75">
        <f t="shared" si="5"/>
        <v>1</v>
      </c>
      <c r="M9" s="75">
        <f t="shared" si="6"/>
        <v>1</v>
      </c>
      <c r="N9" s="75">
        <v>28.0</v>
      </c>
      <c r="O9" s="75">
        <f t="shared" si="7"/>
        <v>1</v>
      </c>
      <c r="P9" s="75">
        <f t="shared" si="8"/>
        <v>1</v>
      </c>
      <c r="Q9" s="75">
        <f t="shared" si="9"/>
        <v>1</v>
      </c>
      <c r="R9" s="90">
        <f t="shared" si="10"/>
        <v>70</v>
      </c>
      <c r="S9" s="37">
        <f t="shared" si="11"/>
        <v>28</v>
      </c>
      <c r="T9" s="37">
        <f t="shared" si="12"/>
        <v>27</v>
      </c>
      <c r="U9" s="37">
        <f t="shared" si="13"/>
        <v>15</v>
      </c>
      <c r="V9" s="37">
        <f t="shared" si="14"/>
        <v>70</v>
      </c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</row>
    <row r="10" ht="19.5" customHeight="1">
      <c r="A10" s="33">
        <v>4.0</v>
      </c>
      <c r="B10" s="74" t="s">
        <v>48</v>
      </c>
      <c r="C10" s="35" t="s">
        <v>49</v>
      </c>
      <c r="D10" s="75"/>
      <c r="E10" s="89"/>
      <c r="F10" s="75">
        <v>11.0</v>
      </c>
      <c r="G10" s="75">
        <f t="shared" si="1"/>
        <v>1</v>
      </c>
      <c r="H10" s="75">
        <f t="shared" si="2"/>
        <v>0</v>
      </c>
      <c r="I10" s="75">
        <f t="shared" si="3"/>
        <v>0</v>
      </c>
      <c r="J10" s="75">
        <v>26.0</v>
      </c>
      <c r="K10" s="75">
        <f t="shared" si="4"/>
        <v>1</v>
      </c>
      <c r="L10" s="75">
        <f t="shared" si="5"/>
        <v>1</v>
      </c>
      <c r="M10" s="75">
        <f t="shared" si="6"/>
        <v>1</v>
      </c>
      <c r="N10" s="75">
        <v>26.0</v>
      </c>
      <c r="O10" s="75">
        <f t="shared" si="7"/>
        <v>1</v>
      </c>
      <c r="P10" s="75">
        <f t="shared" si="8"/>
        <v>1</v>
      </c>
      <c r="Q10" s="75">
        <f t="shared" si="9"/>
        <v>1</v>
      </c>
      <c r="R10" s="90">
        <f t="shared" si="10"/>
        <v>63</v>
      </c>
      <c r="S10" s="37">
        <f t="shared" si="11"/>
        <v>25.2</v>
      </c>
      <c r="T10" s="37">
        <f t="shared" si="12"/>
        <v>24.2</v>
      </c>
      <c r="U10" s="37">
        <f t="shared" si="13"/>
        <v>13.6</v>
      </c>
      <c r="V10" s="37">
        <f t="shared" si="14"/>
        <v>63</v>
      </c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</row>
    <row r="11" ht="19.5" customHeight="1">
      <c r="A11" s="33">
        <v>5.0</v>
      </c>
      <c r="B11" s="74" t="s">
        <v>50</v>
      </c>
      <c r="C11" s="35" t="s">
        <v>51</v>
      </c>
      <c r="D11" s="75"/>
      <c r="E11" s="89"/>
      <c r="F11" s="75">
        <v>10.0</v>
      </c>
      <c r="G11" s="75">
        <f t="shared" si="1"/>
        <v>1</v>
      </c>
      <c r="H11" s="75">
        <f t="shared" si="2"/>
        <v>0</v>
      </c>
      <c r="I11" s="75">
        <f t="shared" si="3"/>
        <v>0</v>
      </c>
      <c r="J11" s="75">
        <v>16.0</v>
      </c>
      <c r="K11" s="75">
        <f t="shared" si="4"/>
        <v>0</v>
      </c>
      <c r="L11" s="75">
        <f t="shared" si="5"/>
        <v>0</v>
      </c>
      <c r="M11" s="75">
        <f t="shared" si="6"/>
        <v>0</v>
      </c>
      <c r="N11" s="75">
        <v>28.0</v>
      </c>
      <c r="O11" s="75">
        <f t="shared" si="7"/>
        <v>1</v>
      </c>
      <c r="P11" s="75">
        <f t="shared" si="8"/>
        <v>1</v>
      </c>
      <c r="Q11" s="75">
        <f t="shared" si="9"/>
        <v>1</v>
      </c>
      <c r="R11" s="90">
        <f t="shared" si="10"/>
        <v>54</v>
      </c>
      <c r="S11" s="37">
        <f t="shared" si="11"/>
        <v>21.6</v>
      </c>
      <c r="T11" s="37">
        <f t="shared" si="12"/>
        <v>20.6</v>
      </c>
      <c r="U11" s="37">
        <f t="shared" si="13"/>
        <v>11.8</v>
      </c>
      <c r="V11" s="37">
        <f t="shared" si="14"/>
        <v>54</v>
      </c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</row>
    <row r="12" ht="19.5" customHeight="1">
      <c r="A12" s="33">
        <v>6.0</v>
      </c>
      <c r="B12" s="74" t="s">
        <v>52</v>
      </c>
      <c r="C12" s="35" t="s">
        <v>53</v>
      </c>
      <c r="D12" s="75"/>
      <c r="E12" s="89"/>
      <c r="F12" s="75">
        <v>14.0</v>
      </c>
      <c r="G12" s="75">
        <f t="shared" si="1"/>
        <v>1</v>
      </c>
      <c r="H12" s="75">
        <f t="shared" si="2"/>
        <v>1</v>
      </c>
      <c r="I12" s="75">
        <f t="shared" si="3"/>
        <v>1</v>
      </c>
      <c r="J12" s="75">
        <v>28.0</v>
      </c>
      <c r="K12" s="75">
        <f t="shared" si="4"/>
        <v>1</v>
      </c>
      <c r="L12" s="75">
        <f t="shared" si="5"/>
        <v>1</v>
      </c>
      <c r="M12" s="75">
        <f t="shared" si="6"/>
        <v>1</v>
      </c>
      <c r="N12" s="75">
        <v>28.0</v>
      </c>
      <c r="O12" s="75">
        <f t="shared" si="7"/>
        <v>1</v>
      </c>
      <c r="P12" s="75">
        <f t="shared" si="8"/>
        <v>1</v>
      </c>
      <c r="Q12" s="75">
        <f t="shared" si="9"/>
        <v>1</v>
      </c>
      <c r="R12" s="90">
        <f t="shared" si="10"/>
        <v>70</v>
      </c>
      <c r="S12" s="37">
        <f t="shared" si="11"/>
        <v>28</v>
      </c>
      <c r="T12" s="37">
        <f t="shared" si="12"/>
        <v>27</v>
      </c>
      <c r="U12" s="37">
        <f t="shared" si="13"/>
        <v>15</v>
      </c>
      <c r="V12" s="37">
        <f t="shared" si="14"/>
        <v>70</v>
      </c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</row>
    <row r="13" ht="19.5" customHeight="1">
      <c r="A13" s="33">
        <v>7.0</v>
      </c>
      <c r="B13" s="74" t="s">
        <v>54</v>
      </c>
      <c r="C13" s="35" t="s">
        <v>55</v>
      </c>
      <c r="D13" s="75"/>
      <c r="E13" s="89"/>
      <c r="F13" s="75">
        <v>14.0</v>
      </c>
      <c r="G13" s="75">
        <f t="shared" si="1"/>
        <v>1</v>
      </c>
      <c r="H13" s="75">
        <f t="shared" si="2"/>
        <v>1</v>
      </c>
      <c r="I13" s="75">
        <f t="shared" si="3"/>
        <v>1</v>
      </c>
      <c r="J13" s="75">
        <v>28.0</v>
      </c>
      <c r="K13" s="75">
        <f t="shared" si="4"/>
        <v>1</v>
      </c>
      <c r="L13" s="75">
        <f t="shared" si="5"/>
        <v>1</v>
      </c>
      <c r="M13" s="75">
        <f t="shared" si="6"/>
        <v>1</v>
      </c>
      <c r="N13" s="75">
        <v>28.0</v>
      </c>
      <c r="O13" s="75">
        <f t="shared" si="7"/>
        <v>1</v>
      </c>
      <c r="P13" s="75">
        <f t="shared" si="8"/>
        <v>1</v>
      </c>
      <c r="Q13" s="75">
        <f t="shared" si="9"/>
        <v>1</v>
      </c>
      <c r="R13" s="90">
        <f t="shared" si="10"/>
        <v>70</v>
      </c>
      <c r="S13" s="37">
        <f t="shared" si="11"/>
        <v>28</v>
      </c>
      <c r="T13" s="37">
        <f t="shared" si="12"/>
        <v>27</v>
      </c>
      <c r="U13" s="37">
        <f t="shared" si="13"/>
        <v>15</v>
      </c>
      <c r="V13" s="37">
        <f t="shared" si="14"/>
        <v>70</v>
      </c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</row>
    <row r="14" ht="19.5" customHeight="1">
      <c r="A14" s="33">
        <v>8.0</v>
      </c>
      <c r="B14" s="74" t="s">
        <v>56</v>
      </c>
      <c r="C14" s="35" t="s">
        <v>57</v>
      </c>
      <c r="D14" s="75"/>
      <c r="E14" s="89"/>
      <c r="F14" s="75">
        <v>14.0</v>
      </c>
      <c r="G14" s="75">
        <f t="shared" si="1"/>
        <v>1</v>
      </c>
      <c r="H14" s="75">
        <f t="shared" si="2"/>
        <v>1</v>
      </c>
      <c r="I14" s="75">
        <f t="shared" si="3"/>
        <v>1</v>
      </c>
      <c r="J14" s="75">
        <v>23.0</v>
      </c>
      <c r="K14" s="75">
        <f t="shared" si="4"/>
        <v>1</v>
      </c>
      <c r="L14" s="75">
        <f t="shared" si="5"/>
        <v>1</v>
      </c>
      <c r="M14" s="75">
        <f t="shared" si="6"/>
        <v>0</v>
      </c>
      <c r="N14" s="75">
        <v>28.0</v>
      </c>
      <c r="O14" s="75">
        <f t="shared" si="7"/>
        <v>1</v>
      </c>
      <c r="P14" s="75">
        <f t="shared" si="8"/>
        <v>1</v>
      </c>
      <c r="Q14" s="75">
        <f t="shared" si="9"/>
        <v>1</v>
      </c>
      <c r="R14" s="90">
        <f t="shared" si="10"/>
        <v>65</v>
      </c>
      <c r="S14" s="37">
        <f t="shared" si="11"/>
        <v>26</v>
      </c>
      <c r="T14" s="37">
        <f t="shared" si="12"/>
        <v>25</v>
      </c>
      <c r="U14" s="37">
        <f t="shared" si="13"/>
        <v>14</v>
      </c>
      <c r="V14" s="37">
        <f t="shared" si="14"/>
        <v>65</v>
      </c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</row>
    <row r="15" ht="19.5" customHeight="1">
      <c r="A15" s="33">
        <v>9.0</v>
      </c>
      <c r="B15" s="74" t="s">
        <v>58</v>
      </c>
      <c r="C15" s="35" t="s">
        <v>59</v>
      </c>
      <c r="D15" s="75"/>
      <c r="E15" s="89"/>
      <c r="F15" s="75">
        <v>14.0</v>
      </c>
      <c r="G15" s="75">
        <f t="shared" si="1"/>
        <v>1</v>
      </c>
      <c r="H15" s="75">
        <f t="shared" si="2"/>
        <v>1</v>
      </c>
      <c r="I15" s="75">
        <f t="shared" si="3"/>
        <v>1</v>
      </c>
      <c r="J15" s="75">
        <v>28.0</v>
      </c>
      <c r="K15" s="75">
        <f t="shared" si="4"/>
        <v>1</v>
      </c>
      <c r="L15" s="75">
        <f t="shared" si="5"/>
        <v>1</v>
      </c>
      <c r="M15" s="75">
        <f t="shared" si="6"/>
        <v>1</v>
      </c>
      <c r="N15" s="75">
        <v>28.0</v>
      </c>
      <c r="O15" s="75">
        <f t="shared" si="7"/>
        <v>1</v>
      </c>
      <c r="P15" s="75">
        <f t="shared" si="8"/>
        <v>1</v>
      </c>
      <c r="Q15" s="75">
        <f t="shared" si="9"/>
        <v>1</v>
      </c>
      <c r="R15" s="90">
        <f t="shared" si="10"/>
        <v>70</v>
      </c>
      <c r="S15" s="37">
        <f t="shared" si="11"/>
        <v>28</v>
      </c>
      <c r="T15" s="37">
        <f t="shared" si="12"/>
        <v>27</v>
      </c>
      <c r="U15" s="37">
        <f t="shared" si="13"/>
        <v>15</v>
      </c>
      <c r="V15" s="37">
        <f t="shared" si="14"/>
        <v>70</v>
      </c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</row>
    <row r="16" ht="19.5" customHeight="1">
      <c r="A16" s="33">
        <v>10.0</v>
      </c>
      <c r="B16" s="74" t="s">
        <v>60</v>
      </c>
      <c r="C16" s="35" t="s">
        <v>61</v>
      </c>
      <c r="D16" s="75"/>
      <c r="E16" s="89"/>
      <c r="F16" s="75">
        <v>14.0</v>
      </c>
      <c r="G16" s="75">
        <f t="shared" si="1"/>
        <v>1</v>
      </c>
      <c r="H16" s="75">
        <f t="shared" si="2"/>
        <v>1</v>
      </c>
      <c r="I16" s="75">
        <f t="shared" si="3"/>
        <v>1</v>
      </c>
      <c r="J16" s="75">
        <v>28.0</v>
      </c>
      <c r="K16" s="75">
        <f t="shared" si="4"/>
        <v>1</v>
      </c>
      <c r="L16" s="75">
        <f t="shared" si="5"/>
        <v>1</v>
      </c>
      <c r="M16" s="75">
        <f t="shared" si="6"/>
        <v>1</v>
      </c>
      <c r="N16" s="75">
        <v>28.0</v>
      </c>
      <c r="O16" s="75">
        <f t="shared" si="7"/>
        <v>1</v>
      </c>
      <c r="P16" s="75">
        <f t="shared" si="8"/>
        <v>1</v>
      </c>
      <c r="Q16" s="75">
        <f t="shared" si="9"/>
        <v>1</v>
      </c>
      <c r="R16" s="90">
        <f t="shared" si="10"/>
        <v>70</v>
      </c>
      <c r="S16" s="37">
        <f t="shared" si="11"/>
        <v>28</v>
      </c>
      <c r="T16" s="37">
        <f t="shared" si="12"/>
        <v>27</v>
      </c>
      <c r="U16" s="37">
        <f t="shared" si="13"/>
        <v>15</v>
      </c>
      <c r="V16" s="37">
        <f t="shared" si="14"/>
        <v>70</v>
      </c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</row>
    <row r="17" ht="19.5" customHeight="1">
      <c r="A17" s="33">
        <v>11.0</v>
      </c>
      <c r="B17" s="74" t="s">
        <v>62</v>
      </c>
      <c r="C17" s="35" t="s">
        <v>63</v>
      </c>
      <c r="D17" s="75"/>
      <c r="E17" s="89"/>
      <c r="F17" s="75">
        <v>14.0</v>
      </c>
      <c r="G17" s="75">
        <f t="shared" si="1"/>
        <v>1</v>
      </c>
      <c r="H17" s="75">
        <f t="shared" si="2"/>
        <v>1</v>
      </c>
      <c r="I17" s="75">
        <f t="shared" si="3"/>
        <v>1</v>
      </c>
      <c r="J17" s="75">
        <v>28.0</v>
      </c>
      <c r="K17" s="75">
        <f t="shared" si="4"/>
        <v>1</v>
      </c>
      <c r="L17" s="75">
        <f t="shared" si="5"/>
        <v>1</v>
      </c>
      <c r="M17" s="75">
        <f t="shared" si="6"/>
        <v>1</v>
      </c>
      <c r="N17" s="75">
        <v>28.0</v>
      </c>
      <c r="O17" s="75">
        <f t="shared" si="7"/>
        <v>1</v>
      </c>
      <c r="P17" s="75">
        <f t="shared" si="8"/>
        <v>1</v>
      </c>
      <c r="Q17" s="75">
        <f t="shared" si="9"/>
        <v>1</v>
      </c>
      <c r="R17" s="90">
        <f t="shared" si="10"/>
        <v>70</v>
      </c>
      <c r="S17" s="37">
        <f t="shared" si="11"/>
        <v>28</v>
      </c>
      <c r="T17" s="37">
        <f t="shared" si="12"/>
        <v>27</v>
      </c>
      <c r="U17" s="37">
        <f t="shared" si="13"/>
        <v>15</v>
      </c>
      <c r="V17" s="37">
        <f t="shared" si="14"/>
        <v>70</v>
      </c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</row>
    <row r="18" ht="19.5" customHeight="1">
      <c r="A18" s="33">
        <v>12.0</v>
      </c>
      <c r="B18" s="74" t="s">
        <v>64</v>
      </c>
      <c r="C18" s="35" t="s">
        <v>65</v>
      </c>
      <c r="D18" s="75"/>
      <c r="E18" s="89"/>
      <c r="F18" s="75">
        <v>14.0</v>
      </c>
      <c r="G18" s="75">
        <f t="shared" si="1"/>
        <v>1</v>
      </c>
      <c r="H18" s="75">
        <f t="shared" si="2"/>
        <v>1</v>
      </c>
      <c r="I18" s="75">
        <f t="shared" si="3"/>
        <v>1</v>
      </c>
      <c r="J18" s="75">
        <v>10.0</v>
      </c>
      <c r="K18" s="75">
        <f t="shared" si="4"/>
        <v>0</v>
      </c>
      <c r="L18" s="75">
        <f t="shared" si="5"/>
        <v>0</v>
      </c>
      <c r="M18" s="75">
        <f t="shared" si="6"/>
        <v>0</v>
      </c>
      <c r="N18" s="75">
        <v>8.0</v>
      </c>
      <c r="O18" s="75">
        <f t="shared" si="7"/>
        <v>0</v>
      </c>
      <c r="P18" s="75">
        <f t="shared" si="8"/>
        <v>0</v>
      </c>
      <c r="Q18" s="75">
        <f t="shared" si="9"/>
        <v>0</v>
      </c>
      <c r="R18" s="90">
        <f t="shared" si="10"/>
        <v>32</v>
      </c>
      <c r="S18" s="37">
        <f t="shared" si="11"/>
        <v>12.8</v>
      </c>
      <c r="T18" s="37">
        <f t="shared" si="12"/>
        <v>11.8</v>
      </c>
      <c r="U18" s="37">
        <f t="shared" si="13"/>
        <v>7.4</v>
      </c>
      <c r="V18" s="37">
        <f t="shared" si="14"/>
        <v>32</v>
      </c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</row>
    <row r="19" ht="19.5" customHeight="1">
      <c r="A19" s="33">
        <v>13.0</v>
      </c>
      <c r="B19" s="74" t="s">
        <v>66</v>
      </c>
      <c r="C19" s="35" t="s">
        <v>67</v>
      </c>
      <c r="D19" s="75"/>
      <c r="E19" s="89"/>
      <c r="F19" s="75">
        <v>14.0</v>
      </c>
      <c r="G19" s="75">
        <f t="shared" si="1"/>
        <v>1</v>
      </c>
      <c r="H19" s="75">
        <f t="shared" si="2"/>
        <v>1</v>
      </c>
      <c r="I19" s="75">
        <f t="shared" si="3"/>
        <v>1</v>
      </c>
      <c r="J19" s="75">
        <v>28.0</v>
      </c>
      <c r="K19" s="75">
        <f t="shared" si="4"/>
        <v>1</v>
      </c>
      <c r="L19" s="75">
        <f t="shared" si="5"/>
        <v>1</v>
      </c>
      <c r="M19" s="75">
        <f t="shared" si="6"/>
        <v>1</v>
      </c>
      <c r="N19" s="75">
        <v>28.0</v>
      </c>
      <c r="O19" s="75">
        <f t="shared" si="7"/>
        <v>1</v>
      </c>
      <c r="P19" s="75">
        <f t="shared" si="8"/>
        <v>1</v>
      </c>
      <c r="Q19" s="75">
        <f t="shared" si="9"/>
        <v>1</v>
      </c>
      <c r="R19" s="90">
        <f t="shared" si="10"/>
        <v>70</v>
      </c>
      <c r="S19" s="37">
        <f t="shared" si="11"/>
        <v>28</v>
      </c>
      <c r="T19" s="37">
        <f t="shared" si="12"/>
        <v>27</v>
      </c>
      <c r="U19" s="37">
        <f t="shared" si="13"/>
        <v>15</v>
      </c>
      <c r="V19" s="37">
        <f t="shared" si="14"/>
        <v>70</v>
      </c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</row>
    <row r="20" ht="19.5" customHeight="1">
      <c r="A20" s="33">
        <v>14.0</v>
      </c>
      <c r="B20" s="74" t="s">
        <v>68</v>
      </c>
      <c r="C20" s="35" t="s">
        <v>69</v>
      </c>
      <c r="D20" s="75"/>
      <c r="E20" s="89"/>
      <c r="F20" s="75">
        <v>14.0</v>
      </c>
      <c r="G20" s="75">
        <f t="shared" si="1"/>
        <v>1</v>
      </c>
      <c r="H20" s="75">
        <f t="shared" si="2"/>
        <v>1</v>
      </c>
      <c r="I20" s="75">
        <f t="shared" si="3"/>
        <v>1</v>
      </c>
      <c r="J20" s="75">
        <v>28.0</v>
      </c>
      <c r="K20" s="75">
        <f t="shared" si="4"/>
        <v>1</v>
      </c>
      <c r="L20" s="75">
        <f t="shared" si="5"/>
        <v>1</v>
      </c>
      <c r="M20" s="75">
        <f t="shared" si="6"/>
        <v>1</v>
      </c>
      <c r="N20" s="75">
        <v>28.0</v>
      </c>
      <c r="O20" s="75">
        <f t="shared" si="7"/>
        <v>1</v>
      </c>
      <c r="P20" s="75">
        <f t="shared" si="8"/>
        <v>1</v>
      </c>
      <c r="Q20" s="75">
        <f t="shared" si="9"/>
        <v>1</v>
      </c>
      <c r="R20" s="90">
        <f t="shared" si="10"/>
        <v>70</v>
      </c>
      <c r="S20" s="37">
        <f t="shared" si="11"/>
        <v>28</v>
      </c>
      <c r="T20" s="37">
        <f t="shared" si="12"/>
        <v>27</v>
      </c>
      <c r="U20" s="37">
        <f t="shared" si="13"/>
        <v>15</v>
      </c>
      <c r="V20" s="37">
        <f t="shared" si="14"/>
        <v>70</v>
      </c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</row>
    <row r="21" ht="19.5" customHeight="1">
      <c r="A21" s="33">
        <v>15.0</v>
      </c>
      <c r="B21" s="74" t="s">
        <v>70</v>
      </c>
      <c r="C21" s="35" t="s">
        <v>71</v>
      </c>
      <c r="D21" s="75"/>
      <c r="E21" s="89"/>
      <c r="F21" s="75">
        <v>7.0</v>
      </c>
      <c r="G21" s="75">
        <f t="shared" si="1"/>
        <v>0</v>
      </c>
      <c r="H21" s="75">
        <f t="shared" si="2"/>
        <v>0</v>
      </c>
      <c r="I21" s="75">
        <f t="shared" si="3"/>
        <v>0</v>
      </c>
      <c r="J21" s="75">
        <v>14.0</v>
      </c>
      <c r="K21" s="75">
        <f t="shared" si="4"/>
        <v>0</v>
      </c>
      <c r="L21" s="75">
        <f t="shared" si="5"/>
        <v>0</v>
      </c>
      <c r="M21" s="75">
        <f t="shared" si="6"/>
        <v>0</v>
      </c>
      <c r="N21" s="75">
        <v>14.0</v>
      </c>
      <c r="O21" s="75">
        <f t="shared" si="7"/>
        <v>0</v>
      </c>
      <c r="P21" s="75">
        <f t="shared" si="8"/>
        <v>0</v>
      </c>
      <c r="Q21" s="75">
        <f t="shared" si="9"/>
        <v>0</v>
      </c>
      <c r="R21" s="90">
        <f t="shared" si="10"/>
        <v>35</v>
      </c>
      <c r="S21" s="37">
        <f t="shared" si="11"/>
        <v>14</v>
      </c>
      <c r="T21" s="37">
        <f t="shared" si="12"/>
        <v>13</v>
      </c>
      <c r="U21" s="37">
        <f t="shared" si="13"/>
        <v>8</v>
      </c>
      <c r="V21" s="37">
        <f t="shared" si="14"/>
        <v>35</v>
      </c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</row>
    <row r="22" ht="19.5" customHeight="1">
      <c r="A22" s="33">
        <v>16.0</v>
      </c>
      <c r="B22" s="74" t="s">
        <v>72</v>
      </c>
      <c r="C22" s="35" t="s">
        <v>73</v>
      </c>
      <c r="D22" s="75"/>
      <c r="E22" s="89"/>
      <c r="F22" s="75">
        <v>11.0</v>
      </c>
      <c r="G22" s="75">
        <f t="shared" si="1"/>
        <v>1</v>
      </c>
      <c r="H22" s="75">
        <f t="shared" si="2"/>
        <v>0</v>
      </c>
      <c r="I22" s="75">
        <f t="shared" si="3"/>
        <v>0</v>
      </c>
      <c r="J22" s="75">
        <v>25.0</v>
      </c>
      <c r="K22" s="75">
        <f t="shared" si="4"/>
        <v>1</v>
      </c>
      <c r="L22" s="75">
        <f t="shared" si="5"/>
        <v>1</v>
      </c>
      <c r="M22" s="75">
        <f t="shared" si="6"/>
        <v>0</v>
      </c>
      <c r="N22" s="75">
        <v>24.0</v>
      </c>
      <c r="O22" s="75">
        <f t="shared" si="7"/>
        <v>1</v>
      </c>
      <c r="P22" s="75">
        <f t="shared" si="8"/>
        <v>1</v>
      </c>
      <c r="Q22" s="75">
        <f t="shared" si="9"/>
        <v>0</v>
      </c>
      <c r="R22" s="90">
        <f t="shared" si="10"/>
        <v>60</v>
      </c>
      <c r="S22" s="37">
        <f t="shared" si="11"/>
        <v>24</v>
      </c>
      <c r="T22" s="37">
        <f t="shared" si="12"/>
        <v>23</v>
      </c>
      <c r="U22" s="37">
        <f t="shared" si="13"/>
        <v>13</v>
      </c>
      <c r="V22" s="37">
        <f t="shared" si="14"/>
        <v>60</v>
      </c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</row>
    <row r="23" ht="19.5" customHeight="1">
      <c r="A23" s="33">
        <v>17.0</v>
      </c>
      <c r="B23" s="74" t="s">
        <v>74</v>
      </c>
      <c r="C23" s="35" t="s">
        <v>75</v>
      </c>
      <c r="D23" s="75"/>
      <c r="E23" s="89"/>
      <c r="F23" s="75">
        <v>14.0</v>
      </c>
      <c r="G23" s="75">
        <f t="shared" si="1"/>
        <v>1</v>
      </c>
      <c r="H23" s="75">
        <f t="shared" si="2"/>
        <v>1</v>
      </c>
      <c r="I23" s="75">
        <f t="shared" si="3"/>
        <v>1</v>
      </c>
      <c r="J23" s="75">
        <v>28.0</v>
      </c>
      <c r="K23" s="75">
        <f t="shared" si="4"/>
        <v>1</v>
      </c>
      <c r="L23" s="75">
        <f t="shared" si="5"/>
        <v>1</v>
      </c>
      <c r="M23" s="75">
        <f t="shared" si="6"/>
        <v>1</v>
      </c>
      <c r="N23" s="75">
        <v>28.0</v>
      </c>
      <c r="O23" s="75">
        <f t="shared" si="7"/>
        <v>1</v>
      </c>
      <c r="P23" s="75">
        <f t="shared" si="8"/>
        <v>1</v>
      </c>
      <c r="Q23" s="75">
        <f t="shared" si="9"/>
        <v>1</v>
      </c>
      <c r="R23" s="90">
        <f t="shared" si="10"/>
        <v>70</v>
      </c>
      <c r="S23" s="37">
        <f t="shared" si="11"/>
        <v>28</v>
      </c>
      <c r="T23" s="37">
        <f t="shared" si="12"/>
        <v>27</v>
      </c>
      <c r="U23" s="37">
        <f t="shared" si="13"/>
        <v>15</v>
      </c>
      <c r="V23" s="37">
        <f t="shared" si="14"/>
        <v>70</v>
      </c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</row>
    <row r="24" ht="19.5" customHeight="1">
      <c r="A24" s="33">
        <v>18.0</v>
      </c>
      <c r="B24" s="74" t="s">
        <v>76</v>
      </c>
      <c r="C24" s="35" t="s">
        <v>77</v>
      </c>
      <c r="D24" s="75"/>
      <c r="E24" s="89"/>
      <c r="F24" s="75">
        <v>12.0</v>
      </c>
      <c r="G24" s="75">
        <f t="shared" si="1"/>
        <v>1</v>
      </c>
      <c r="H24" s="75">
        <f t="shared" si="2"/>
        <v>1</v>
      </c>
      <c r="I24" s="75">
        <f t="shared" si="3"/>
        <v>0</v>
      </c>
      <c r="J24" s="75">
        <v>20.0</v>
      </c>
      <c r="K24" s="75">
        <f t="shared" si="4"/>
        <v>1</v>
      </c>
      <c r="L24" s="75">
        <f t="shared" si="5"/>
        <v>0</v>
      </c>
      <c r="M24" s="75">
        <f t="shared" si="6"/>
        <v>0</v>
      </c>
      <c r="N24" s="75">
        <v>20.0</v>
      </c>
      <c r="O24" s="75">
        <f t="shared" si="7"/>
        <v>1</v>
      </c>
      <c r="P24" s="75">
        <f t="shared" si="8"/>
        <v>0</v>
      </c>
      <c r="Q24" s="75">
        <f t="shared" si="9"/>
        <v>0</v>
      </c>
      <c r="R24" s="90">
        <f t="shared" si="10"/>
        <v>52</v>
      </c>
      <c r="S24" s="37">
        <f t="shared" si="11"/>
        <v>20.8</v>
      </c>
      <c r="T24" s="37">
        <f t="shared" si="12"/>
        <v>19.8</v>
      </c>
      <c r="U24" s="37">
        <f t="shared" si="13"/>
        <v>11.4</v>
      </c>
      <c r="V24" s="37">
        <f t="shared" si="14"/>
        <v>52</v>
      </c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</row>
    <row r="25" ht="19.5" customHeight="1">
      <c r="A25" s="33">
        <v>19.0</v>
      </c>
      <c r="B25" s="74" t="s">
        <v>78</v>
      </c>
      <c r="C25" s="35" t="s">
        <v>79</v>
      </c>
      <c r="D25" s="75"/>
      <c r="E25" s="89"/>
      <c r="F25" s="75">
        <v>14.0</v>
      </c>
      <c r="G25" s="75">
        <f t="shared" si="1"/>
        <v>1</v>
      </c>
      <c r="H25" s="75">
        <f t="shared" si="2"/>
        <v>1</v>
      </c>
      <c r="I25" s="75">
        <f t="shared" si="3"/>
        <v>1</v>
      </c>
      <c r="J25" s="75">
        <v>28.0</v>
      </c>
      <c r="K25" s="75">
        <f t="shared" si="4"/>
        <v>1</v>
      </c>
      <c r="L25" s="75">
        <f t="shared" si="5"/>
        <v>1</v>
      </c>
      <c r="M25" s="75">
        <f t="shared" si="6"/>
        <v>1</v>
      </c>
      <c r="N25" s="75">
        <v>28.0</v>
      </c>
      <c r="O25" s="75">
        <f t="shared" si="7"/>
        <v>1</v>
      </c>
      <c r="P25" s="75">
        <f t="shared" si="8"/>
        <v>1</v>
      </c>
      <c r="Q25" s="75">
        <f t="shared" si="9"/>
        <v>1</v>
      </c>
      <c r="R25" s="90">
        <f t="shared" si="10"/>
        <v>70</v>
      </c>
      <c r="S25" s="37">
        <f t="shared" si="11"/>
        <v>28</v>
      </c>
      <c r="T25" s="37">
        <f t="shared" si="12"/>
        <v>27</v>
      </c>
      <c r="U25" s="37">
        <f t="shared" si="13"/>
        <v>15</v>
      </c>
      <c r="V25" s="37">
        <f t="shared" si="14"/>
        <v>70</v>
      </c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</row>
    <row r="26" ht="19.5" customHeight="1">
      <c r="A26" s="33">
        <v>20.0</v>
      </c>
      <c r="B26" s="74" t="s">
        <v>80</v>
      </c>
      <c r="C26" s="35" t="s">
        <v>81</v>
      </c>
      <c r="D26" s="75"/>
      <c r="E26" s="89"/>
      <c r="F26" s="75">
        <v>14.0</v>
      </c>
      <c r="G26" s="75">
        <f t="shared" si="1"/>
        <v>1</v>
      </c>
      <c r="H26" s="75">
        <f t="shared" si="2"/>
        <v>1</v>
      </c>
      <c r="I26" s="75">
        <f t="shared" si="3"/>
        <v>1</v>
      </c>
      <c r="J26" s="75">
        <v>28.0</v>
      </c>
      <c r="K26" s="75">
        <f t="shared" si="4"/>
        <v>1</v>
      </c>
      <c r="L26" s="75">
        <f t="shared" si="5"/>
        <v>1</v>
      </c>
      <c r="M26" s="75">
        <f t="shared" si="6"/>
        <v>1</v>
      </c>
      <c r="N26" s="75">
        <v>28.0</v>
      </c>
      <c r="O26" s="75">
        <f t="shared" si="7"/>
        <v>1</v>
      </c>
      <c r="P26" s="75">
        <f t="shared" si="8"/>
        <v>1</v>
      </c>
      <c r="Q26" s="75">
        <f t="shared" si="9"/>
        <v>1</v>
      </c>
      <c r="R26" s="90">
        <f t="shared" si="10"/>
        <v>70</v>
      </c>
      <c r="S26" s="37">
        <f t="shared" si="11"/>
        <v>28</v>
      </c>
      <c r="T26" s="37">
        <f t="shared" si="12"/>
        <v>27</v>
      </c>
      <c r="U26" s="37">
        <f t="shared" si="13"/>
        <v>15</v>
      </c>
      <c r="V26" s="37">
        <f t="shared" si="14"/>
        <v>70</v>
      </c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</row>
    <row r="27" ht="19.5" customHeight="1">
      <c r="A27" s="33">
        <v>21.0</v>
      </c>
      <c r="B27" s="74" t="s">
        <v>82</v>
      </c>
      <c r="C27" s="35" t="s">
        <v>83</v>
      </c>
      <c r="D27" s="75"/>
      <c r="E27" s="89"/>
      <c r="F27" s="75">
        <v>14.0</v>
      </c>
      <c r="G27" s="75">
        <f t="shared" si="1"/>
        <v>1</v>
      </c>
      <c r="H27" s="75">
        <f t="shared" si="2"/>
        <v>1</v>
      </c>
      <c r="I27" s="75">
        <f t="shared" si="3"/>
        <v>1</v>
      </c>
      <c r="J27" s="75">
        <v>28.0</v>
      </c>
      <c r="K27" s="75">
        <f t="shared" si="4"/>
        <v>1</v>
      </c>
      <c r="L27" s="75">
        <f t="shared" si="5"/>
        <v>1</v>
      </c>
      <c r="M27" s="75">
        <f t="shared" si="6"/>
        <v>1</v>
      </c>
      <c r="N27" s="75">
        <v>28.0</v>
      </c>
      <c r="O27" s="75">
        <f t="shared" si="7"/>
        <v>1</v>
      </c>
      <c r="P27" s="75">
        <f t="shared" si="8"/>
        <v>1</v>
      </c>
      <c r="Q27" s="75">
        <f t="shared" si="9"/>
        <v>1</v>
      </c>
      <c r="R27" s="90">
        <f t="shared" si="10"/>
        <v>70</v>
      </c>
      <c r="S27" s="37">
        <f t="shared" si="11"/>
        <v>28</v>
      </c>
      <c r="T27" s="37">
        <f t="shared" si="12"/>
        <v>27</v>
      </c>
      <c r="U27" s="37">
        <f t="shared" si="13"/>
        <v>15</v>
      </c>
      <c r="V27" s="37">
        <f t="shared" si="14"/>
        <v>70</v>
      </c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</row>
    <row r="28" ht="19.5" customHeight="1">
      <c r="A28" s="33">
        <v>22.0</v>
      </c>
      <c r="B28" s="74" t="s">
        <v>84</v>
      </c>
      <c r="C28" s="35" t="s">
        <v>85</v>
      </c>
      <c r="D28" s="75"/>
      <c r="E28" s="89"/>
      <c r="F28" s="75">
        <v>14.0</v>
      </c>
      <c r="G28" s="75">
        <f t="shared" si="1"/>
        <v>1</v>
      </c>
      <c r="H28" s="75">
        <f t="shared" si="2"/>
        <v>1</v>
      </c>
      <c r="I28" s="75">
        <f t="shared" si="3"/>
        <v>1</v>
      </c>
      <c r="J28" s="75">
        <v>28.0</v>
      </c>
      <c r="K28" s="75">
        <f t="shared" si="4"/>
        <v>1</v>
      </c>
      <c r="L28" s="75">
        <f t="shared" si="5"/>
        <v>1</v>
      </c>
      <c r="M28" s="75">
        <f t="shared" si="6"/>
        <v>1</v>
      </c>
      <c r="N28" s="75">
        <v>28.0</v>
      </c>
      <c r="O28" s="75">
        <f t="shared" si="7"/>
        <v>1</v>
      </c>
      <c r="P28" s="75">
        <f t="shared" si="8"/>
        <v>1</v>
      </c>
      <c r="Q28" s="75">
        <f t="shared" si="9"/>
        <v>1</v>
      </c>
      <c r="R28" s="90">
        <f t="shared" si="10"/>
        <v>70</v>
      </c>
      <c r="S28" s="37">
        <f t="shared" si="11"/>
        <v>28</v>
      </c>
      <c r="T28" s="37">
        <f t="shared" si="12"/>
        <v>27</v>
      </c>
      <c r="U28" s="37">
        <f t="shared" si="13"/>
        <v>15</v>
      </c>
      <c r="V28" s="37">
        <f t="shared" si="14"/>
        <v>70</v>
      </c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</row>
    <row r="29" ht="19.5" customHeight="1">
      <c r="A29" s="33">
        <v>23.0</v>
      </c>
      <c r="B29" s="74" t="s">
        <v>86</v>
      </c>
      <c r="C29" s="35" t="s">
        <v>87</v>
      </c>
      <c r="D29" s="75"/>
      <c r="E29" s="89"/>
      <c r="F29" s="75">
        <v>12.0</v>
      </c>
      <c r="G29" s="75">
        <f t="shared" si="1"/>
        <v>1</v>
      </c>
      <c r="H29" s="75">
        <f t="shared" si="2"/>
        <v>1</v>
      </c>
      <c r="I29" s="75">
        <f t="shared" si="3"/>
        <v>0</v>
      </c>
      <c r="J29" s="75">
        <v>24.0</v>
      </c>
      <c r="K29" s="75">
        <f t="shared" si="4"/>
        <v>1</v>
      </c>
      <c r="L29" s="75">
        <f t="shared" si="5"/>
        <v>1</v>
      </c>
      <c r="M29" s="75">
        <f t="shared" si="6"/>
        <v>0</v>
      </c>
      <c r="N29" s="75">
        <v>20.0</v>
      </c>
      <c r="O29" s="75">
        <f t="shared" si="7"/>
        <v>1</v>
      </c>
      <c r="P29" s="75">
        <f t="shared" si="8"/>
        <v>0</v>
      </c>
      <c r="Q29" s="75">
        <f t="shared" si="9"/>
        <v>0</v>
      </c>
      <c r="R29" s="90">
        <f t="shared" si="10"/>
        <v>56</v>
      </c>
      <c r="S29" s="37">
        <f t="shared" si="11"/>
        <v>22.4</v>
      </c>
      <c r="T29" s="37">
        <f t="shared" si="12"/>
        <v>21.4</v>
      </c>
      <c r="U29" s="37">
        <f t="shared" si="13"/>
        <v>12.2</v>
      </c>
      <c r="V29" s="37">
        <f t="shared" si="14"/>
        <v>56</v>
      </c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</row>
    <row r="30" ht="19.5" customHeight="1">
      <c r="A30" s="33">
        <v>24.0</v>
      </c>
      <c r="B30" s="74" t="s">
        <v>88</v>
      </c>
      <c r="C30" s="35" t="s">
        <v>89</v>
      </c>
      <c r="D30" s="75"/>
      <c r="E30" s="89"/>
      <c r="F30" s="75">
        <v>14.0</v>
      </c>
      <c r="G30" s="75">
        <f t="shared" si="1"/>
        <v>1</v>
      </c>
      <c r="H30" s="75">
        <f t="shared" si="2"/>
        <v>1</v>
      </c>
      <c r="I30" s="75">
        <f t="shared" si="3"/>
        <v>1</v>
      </c>
      <c r="J30" s="75">
        <v>23.0</v>
      </c>
      <c r="K30" s="75">
        <f t="shared" si="4"/>
        <v>1</v>
      </c>
      <c r="L30" s="75">
        <f t="shared" si="5"/>
        <v>1</v>
      </c>
      <c r="M30" s="75">
        <f t="shared" si="6"/>
        <v>0</v>
      </c>
      <c r="N30" s="75">
        <v>28.0</v>
      </c>
      <c r="O30" s="75">
        <f t="shared" si="7"/>
        <v>1</v>
      </c>
      <c r="P30" s="75">
        <f t="shared" si="8"/>
        <v>1</v>
      </c>
      <c r="Q30" s="75">
        <f t="shared" si="9"/>
        <v>1</v>
      </c>
      <c r="R30" s="90">
        <f t="shared" si="10"/>
        <v>65</v>
      </c>
      <c r="S30" s="37">
        <f t="shared" si="11"/>
        <v>26</v>
      </c>
      <c r="T30" s="37">
        <f t="shared" si="12"/>
        <v>25</v>
      </c>
      <c r="U30" s="37">
        <f t="shared" si="13"/>
        <v>14</v>
      </c>
      <c r="V30" s="37">
        <f t="shared" si="14"/>
        <v>65</v>
      </c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</row>
    <row r="31" ht="19.5" customHeight="1">
      <c r="A31" s="33">
        <v>25.0</v>
      </c>
      <c r="B31" s="74" t="s">
        <v>90</v>
      </c>
      <c r="C31" s="35" t="s">
        <v>91</v>
      </c>
      <c r="D31" s="75"/>
      <c r="E31" s="89"/>
      <c r="F31" s="75">
        <v>14.0</v>
      </c>
      <c r="G31" s="75">
        <f t="shared" si="1"/>
        <v>1</v>
      </c>
      <c r="H31" s="75">
        <f t="shared" si="2"/>
        <v>1</v>
      </c>
      <c r="I31" s="75">
        <f t="shared" si="3"/>
        <v>1</v>
      </c>
      <c r="J31" s="75">
        <v>28.0</v>
      </c>
      <c r="K31" s="75">
        <f t="shared" si="4"/>
        <v>1</v>
      </c>
      <c r="L31" s="75">
        <f t="shared" si="5"/>
        <v>1</v>
      </c>
      <c r="M31" s="75">
        <f t="shared" si="6"/>
        <v>1</v>
      </c>
      <c r="N31" s="75">
        <v>28.0</v>
      </c>
      <c r="O31" s="75">
        <f t="shared" si="7"/>
        <v>1</v>
      </c>
      <c r="P31" s="75">
        <f t="shared" si="8"/>
        <v>1</v>
      </c>
      <c r="Q31" s="75">
        <f t="shared" si="9"/>
        <v>1</v>
      </c>
      <c r="R31" s="90">
        <f t="shared" si="10"/>
        <v>70</v>
      </c>
      <c r="S31" s="37">
        <f t="shared" si="11"/>
        <v>28</v>
      </c>
      <c r="T31" s="37">
        <f t="shared" si="12"/>
        <v>27</v>
      </c>
      <c r="U31" s="37">
        <f t="shared" si="13"/>
        <v>15</v>
      </c>
      <c r="V31" s="37">
        <f t="shared" si="14"/>
        <v>70</v>
      </c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</row>
    <row r="32" ht="19.5" customHeight="1">
      <c r="A32" s="33">
        <v>26.0</v>
      </c>
      <c r="B32" s="74" t="s">
        <v>92</v>
      </c>
      <c r="C32" s="35" t="s">
        <v>93</v>
      </c>
      <c r="D32" s="75"/>
      <c r="E32" s="89"/>
      <c r="F32" s="75">
        <v>12.0</v>
      </c>
      <c r="G32" s="75">
        <f t="shared" si="1"/>
        <v>1</v>
      </c>
      <c r="H32" s="75">
        <f t="shared" si="2"/>
        <v>1</v>
      </c>
      <c r="I32" s="75">
        <f t="shared" si="3"/>
        <v>0</v>
      </c>
      <c r="J32" s="75">
        <v>24.0</v>
      </c>
      <c r="K32" s="75">
        <f t="shared" si="4"/>
        <v>1</v>
      </c>
      <c r="L32" s="75">
        <f t="shared" si="5"/>
        <v>1</v>
      </c>
      <c r="M32" s="75">
        <f t="shared" si="6"/>
        <v>0</v>
      </c>
      <c r="N32" s="75">
        <v>20.0</v>
      </c>
      <c r="O32" s="75">
        <f t="shared" si="7"/>
        <v>1</v>
      </c>
      <c r="P32" s="75">
        <f t="shared" si="8"/>
        <v>0</v>
      </c>
      <c r="Q32" s="75">
        <f t="shared" si="9"/>
        <v>0</v>
      </c>
      <c r="R32" s="90">
        <f t="shared" si="10"/>
        <v>56</v>
      </c>
      <c r="S32" s="37">
        <f t="shared" si="11"/>
        <v>22.4</v>
      </c>
      <c r="T32" s="37">
        <f t="shared" si="12"/>
        <v>21.4</v>
      </c>
      <c r="U32" s="37">
        <f t="shared" si="13"/>
        <v>12.2</v>
      </c>
      <c r="V32" s="37">
        <f t="shared" si="14"/>
        <v>56</v>
      </c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</row>
    <row r="33" ht="19.5" customHeight="1">
      <c r="A33" s="33">
        <v>27.0</v>
      </c>
      <c r="B33" s="74" t="s">
        <v>94</v>
      </c>
      <c r="C33" s="35" t="s">
        <v>95</v>
      </c>
      <c r="D33" s="75"/>
      <c r="E33" s="89"/>
      <c r="F33" s="75">
        <v>14.0</v>
      </c>
      <c r="G33" s="75">
        <f t="shared" si="1"/>
        <v>1</v>
      </c>
      <c r="H33" s="75">
        <f t="shared" si="2"/>
        <v>1</v>
      </c>
      <c r="I33" s="75">
        <f t="shared" si="3"/>
        <v>1</v>
      </c>
      <c r="J33" s="75">
        <v>28.0</v>
      </c>
      <c r="K33" s="75">
        <f t="shared" si="4"/>
        <v>1</v>
      </c>
      <c r="L33" s="75">
        <f t="shared" si="5"/>
        <v>1</v>
      </c>
      <c r="M33" s="75">
        <f t="shared" si="6"/>
        <v>1</v>
      </c>
      <c r="N33" s="75">
        <v>28.0</v>
      </c>
      <c r="O33" s="75">
        <f t="shared" si="7"/>
        <v>1</v>
      </c>
      <c r="P33" s="75">
        <f t="shared" si="8"/>
        <v>1</v>
      </c>
      <c r="Q33" s="75">
        <f t="shared" si="9"/>
        <v>1</v>
      </c>
      <c r="R33" s="90">
        <f t="shared" si="10"/>
        <v>70</v>
      </c>
      <c r="S33" s="37">
        <f t="shared" si="11"/>
        <v>28</v>
      </c>
      <c r="T33" s="37">
        <f t="shared" si="12"/>
        <v>27</v>
      </c>
      <c r="U33" s="37">
        <f t="shared" si="13"/>
        <v>15</v>
      </c>
      <c r="V33" s="37">
        <f t="shared" si="14"/>
        <v>70</v>
      </c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</row>
    <row r="34" ht="19.5" customHeight="1">
      <c r="A34" s="33">
        <v>28.0</v>
      </c>
      <c r="B34" s="74" t="s">
        <v>96</v>
      </c>
      <c r="C34" s="35" t="s">
        <v>97</v>
      </c>
      <c r="D34" s="75"/>
      <c r="E34" s="89"/>
      <c r="F34" s="75">
        <v>14.0</v>
      </c>
      <c r="G34" s="75">
        <f t="shared" si="1"/>
        <v>1</v>
      </c>
      <c r="H34" s="75">
        <f t="shared" si="2"/>
        <v>1</v>
      </c>
      <c r="I34" s="75">
        <f t="shared" si="3"/>
        <v>1</v>
      </c>
      <c r="J34" s="75">
        <v>23.0</v>
      </c>
      <c r="K34" s="75">
        <f t="shared" si="4"/>
        <v>1</v>
      </c>
      <c r="L34" s="75">
        <f t="shared" si="5"/>
        <v>1</v>
      </c>
      <c r="M34" s="75">
        <f t="shared" si="6"/>
        <v>0</v>
      </c>
      <c r="N34" s="75">
        <v>28.0</v>
      </c>
      <c r="O34" s="75">
        <f t="shared" si="7"/>
        <v>1</v>
      </c>
      <c r="P34" s="75">
        <f t="shared" si="8"/>
        <v>1</v>
      </c>
      <c r="Q34" s="75">
        <f t="shared" si="9"/>
        <v>1</v>
      </c>
      <c r="R34" s="90">
        <f t="shared" si="10"/>
        <v>65</v>
      </c>
      <c r="S34" s="37">
        <f t="shared" si="11"/>
        <v>26</v>
      </c>
      <c r="T34" s="37">
        <f t="shared" si="12"/>
        <v>25</v>
      </c>
      <c r="U34" s="37">
        <f t="shared" si="13"/>
        <v>14</v>
      </c>
      <c r="V34" s="37">
        <f t="shared" si="14"/>
        <v>65</v>
      </c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</row>
    <row r="35" ht="19.5" customHeight="1">
      <c r="A35" s="33">
        <v>29.0</v>
      </c>
      <c r="B35" s="74" t="s">
        <v>98</v>
      </c>
      <c r="C35" s="35" t="s">
        <v>99</v>
      </c>
      <c r="D35" s="75"/>
      <c r="E35" s="89"/>
      <c r="F35" s="75">
        <v>12.0</v>
      </c>
      <c r="G35" s="75">
        <f t="shared" si="1"/>
        <v>1</v>
      </c>
      <c r="H35" s="75">
        <f t="shared" si="2"/>
        <v>1</v>
      </c>
      <c r="I35" s="75">
        <f t="shared" si="3"/>
        <v>0</v>
      </c>
      <c r="J35" s="75">
        <v>22.0</v>
      </c>
      <c r="K35" s="75">
        <f t="shared" si="4"/>
        <v>1</v>
      </c>
      <c r="L35" s="75">
        <f t="shared" si="5"/>
        <v>0</v>
      </c>
      <c r="M35" s="75">
        <f t="shared" si="6"/>
        <v>0</v>
      </c>
      <c r="N35" s="75">
        <v>20.0</v>
      </c>
      <c r="O35" s="75">
        <f t="shared" si="7"/>
        <v>1</v>
      </c>
      <c r="P35" s="75">
        <f t="shared" si="8"/>
        <v>0</v>
      </c>
      <c r="Q35" s="75">
        <f t="shared" si="9"/>
        <v>0</v>
      </c>
      <c r="R35" s="90">
        <f t="shared" si="10"/>
        <v>54</v>
      </c>
      <c r="S35" s="37">
        <f t="shared" si="11"/>
        <v>21.6</v>
      </c>
      <c r="T35" s="37">
        <f t="shared" si="12"/>
        <v>20.6</v>
      </c>
      <c r="U35" s="37">
        <f t="shared" si="13"/>
        <v>11.8</v>
      </c>
      <c r="V35" s="37">
        <f t="shared" si="14"/>
        <v>54</v>
      </c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</row>
    <row r="36" ht="19.5" customHeight="1">
      <c r="A36" s="33">
        <v>30.0</v>
      </c>
      <c r="B36" s="74" t="s">
        <v>100</v>
      </c>
      <c r="C36" s="35" t="s">
        <v>101</v>
      </c>
      <c r="D36" s="75"/>
      <c r="E36" s="89"/>
      <c r="F36" s="75">
        <v>14.0</v>
      </c>
      <c r="G36" s="75">
        <f t="shared" si="1"/>
        <v>1</v>
      </c>
      <c r="H36" s="75">
        <f t="shared" si="2"/>
        <v>1</v>
      </c>
      <c r="I36" s="75">
        <f t="shared" si="3"/>
        <v>1</v>
      </c>
      <c r="J36" s="75">
        <v>28.0</v>
      </c>
      <c r="K36" s="75">
        <f t="shared" si="4"/>
        <v>1</v>
      </c>
      <c r="L36" s="75">
        <f t="shared" si="5"/>
        <v>1</v>
      </c>
      <c r="M36" s="75">
        <f t="shared" si="6"/>
        <v>1</v>
      </c>
      <c r="N36" s="75">
        <v>28.0</v>
      </c>
      <c r="O36" s="75">
        <f t="shared" si="7"/>
        <v>1</v>
      </c>
      <c r="P36" s="75">
        <f t="shared" si="8"/>
        <v>1</v>
      </c>
      <c r="Q36" s="75">
        <f t="shared" si="9"/>
        <v>1</v>
      </c>
      <c r="R36" s="90">
        <f t="shared" si="10"/>
        <v>70</v>
      </c>
      <c r="S36" s="37">
        <f t="shared" si="11"/>
        <v>28</v>
      </c>
      <c r="T36" s="37">
        <f t="shared" si="12"/>
        <v>27</v>
      </c>
      <c r="U36" s="37">
        <f t="shared" si="13"/>
        <v>15</v>
      </c>
      <c r="V36" s="37">
        <f t="shared" si="14"/>
        <v>70</v>
      </c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</row>
    <row r="37" ht="19.5" customHeight="1">
      <c r="A37" s="33">
        <v>31.0</v>
      </c>
      <c r="B37" s="74" t="s">
        <v>102</v>
      </c>
      <c r="C37" s="35" t="s">
        <v>103</v>
      </c>
      <c r="D37" s="75"/>
      <c r="E37" s="89"/>
      <c r="F37" s="75">
        <v>12.0</v>
      </c>
      <c r="G37" s="75">
        <f t="shared" si="1"/>
        <v>1</v>
      </c>
      <c r="H37" s="75">
        <f t="shared" si="2"/>
        <v>1</v>
      </c>
      <c r="I37" s="75">
        <f t="shared" si="3"/>
        <v>0</v>
      </c>
      <c r="J37" s="75">
        <v>24.0</v>
      </c>
      <c r="K37" s="75">
        <f t="shared" si="4"/>
        <v>1</v>
      </c>
      <c r="L37" s="75">
        <f t="shared" si="5"/>
        <v>1</v>
      </c>
      <c r="M37" s="75">
        <f t="shared" si="6"/>
        <v>0</v>
      </c>
      <c r="N37" s="75">
        <v>20.0</v>
      </c>
      <c r="O37" s="75">
        <f t="shared" si="7"/>
        <v>1</v>
      </c>
      <c r="P37" s="75">
        <f t="shared" si="8"/>
        <v>0</v>
      </c>
      <c r="Q37" s="75">
        <f t="shared" si="9"/>
        <v>0</v>
      </c>
      <c r="R37" s="90">
        <f t="shared" si="10"/>
        <v>56</v>
      </c>
      <c r="S37" s="37">
        <f t="shared" si="11"/>
        <v>22.4</v>
      </c>
      <c r="T37" s="37">
        <f t="shared" si="12"/>
        <v>21.4</v>
      </c>
      <c r="U37" s="37">
        <f t="shared" si="13"/>
        <v>12.2</v>
      </c>
      <c r="V37" s="37">
        <f t="shared" si="14"/>
        <v>56</v>
      </c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</row>
    <row r="38" ht="19.5" customHeight="1">
      <c r="A38" s="33">
        <v>32.0</v>
      </c>
      <c r="B38" s="74" t="s">
        <v>104</v>
      </c>
      <c r="C38" s="35" t="s">
        <v>105</v>
      </c>
      <c r="D38" s="75"/>
      <c r="E38" s="89"/>
      <c r="F38" s="75">
        <v>14.0</v>
      </c>
      <c r="G38" s="75">
        <f t="shared" si="1"/>
        <v>1</v>
      </c>
      <c r="H38" s="75">
        <f t="shared" si="2"/>
        <v>1</v>
      </c>
      <c r="I38" s="75">
        <f t="shared" si="3"/>
        <v>1</v>
      </c>
      <c r="J38" s="75">
        <v>28.0</v>
      </c>
      <c r="K38" s="75">
        <f t="shared" si="4"/>
        <v>1</v>
      </c>
      <c r="L38" s="75">
        <f t="shared" si="5"/>
        <v>1</v>
      </c>
      <c r="M38" s="75">
        <f t="shared" si="6"/>
        <v>1</v>
      </c>
      <c r="N38" s="75">
        <v>28.0</v>
      </c>
      <c r="O38" s="75">
        <f t="shared" si="7"/>
        <v>1</v>
      </c>
      <c r="P38" s="75">
        <f t="shared" si="8"/>
        <v>1</v>
      </c>
      <c r="Q38" s="75">
        <f t="shared" si="9"/>
        <v>1</v>
      </c>
      <c r="R38" s="90">
        <f t="shared" si="10"/>
        <v>70</v>
      </c>
      <c r="S38" s="37">
        <f t="shared" si="11"/>
        <v>28</v>
      </c>
      <c r="T38" s="37">
        <f t="shared" si="12"/>
        <v>27</v>
      </c>
      <c r="U38" s="37">
        <f t="shared" si="13"/>
        <v>15</v>
      </c>
      <c r="V38" s="37">
        <f t="shared" si="14"/>
        <v>70</v>
      </c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</row>
    <row r="39" ht="19.5" customHeight="1">
      <c r="A39" s="33">
        <v>33.0</v>
      </c>
      <c r="B39" s="74" t="s">
        <v>106</v>
      </c>
      <c r="C39" s="35" t="s">
        <v>107</v>
      </c>
      <c r="D39" s="75"/>
      <c r="E39" s="89"/>
      <c r="F39" s="75">
        <v>14.0</v>
      </c>
      <c r="G39" s="75">
        <f t="shared" si="1"/>
        <v>1</v>
      </c>
      <c r="H39" s="75">
        <f t="shared" si="2"/>
        <v>1</v>
      </c>
      <c r="I39" s="75">
        <f t="shared" si="3"/>
        <v>1</v>
      </c>
      <c r="J39" s="75">
        <v>28.0</v>
      </c>
      <c r="K39" s="75">
        <f t="shared" si="4"/>
        <v>1</v>
      </c>
      <c r="L39" s="75">
        <f t="shared" si="5"/>
        <v>1</v>
      </c>
      <c r="M39" s="75">
        <f t="shared" si="6"/>
        <v>1</v>
      </c>
      <c r="N39" s="75">
        <v>28.0</v>
      </c>
      <c r="O39" s="75">
        <f t="shared" si="7"/>
        <v>1</v>
      </c>
      <c r="P39" s="75">
        <f t="shared" si="8"/>
        <v>1</v>
      </c>
      <c r="Q39" s="75">
        <f t="shared" si="9"/>
        <v>1</v>
      </c>
      <c r="R39" s="90">
        <f t="shared" si="10"/>
        <v>70</v>
      </c>
      <c r="S39" s="37">
        <f t="shared" si="11"/>
        <v>28</v>
      </c>
      <c r="T39" s="37">
        <f t="shared" si="12"/>
        <v>27</v>
      </c>
      <c r="U39" s="37">
        <f t="shared" si="13"/>
        <v>15</v>
      </c>
      <c r="V39" s="37">
        <f t="shared" si="14"/>
        <v>70</v>
      </c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</row>
    <row r="40" ht="19.5" customHeight="1">
      <c r="A40" s="33">
        <v>34.0</v>
      </c>
      <c r="B40" s="74" t="s">
        <v>108</v>
      </c>
      <c r="C40" s="35" t="s">
        <v>109</v>
      </c>
      <c r="D40" s="75"/>
      <c r="E40" s="89"/>
      <c r="F40" s="75">
        <v>14.0</v>
      </c>
      <c r="G40" s="75">
        <f t="shared" si="1"/>
        <v>1</v>
      </c>
      <c r="H40" s="75">
        <f t="shared" si="2"/>
        <v>1</v>
      </c>
      <c r="I40" s="75">
        <f t="shared" si="3"/>
        <v>1</v>
      </c>
      <c r="J40" s="75">
        <v>28.0</v>
      </c>
      <c r="K40" s="75">
        <f t="shared" si="4"/>
        <v>1</v>
      </c>
      <c r="L40" s="75">
        <f t="shared" si="5"/>
        <v>1</v>
      </c>
      <c r="M40" s="75">
        <f t="shared" si="6"/>
        <v>1</v>
      </c>
      <c r="N40" s="75">
        <v>28.0</v>
      </c>
      <c r="O40" s="75">
        <f t="shared" si="7"/>
        <v>1</v>
      </c>
      <c r="P40" s="75">
        <f t="shared" si="8"/>
        <v>1</v>
      </c>
      <c r="Q40" s="75">
        <f t="shared" si="9"/>
        <v>1</v>
      </c>
      <c r="R40" s="90">
        <f t="shared" si="10"/>
        <v>70</v>
      </c>
      <c r="S40" s="37">
        <f t="shared" si="11"/>
        <v>28</v>
      </c>
      <c r="T40" s="37">
        <f t="shared" si="12"/>
        <v>27</v>
      </c>
      <c r="U40" s="37">
        <f t="shared" si="13"/>
        <v>15</v>
      </c>
      <c r="V40" s="37">
        <f t="shared" si="14"/>
        <v>70</v>
      </c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</row>
    <row r="41" ht="19.5" customHeight="1">
      <c r="A41" s="33">
        <v>35.0</v>
      </c>
      <c r="B41" s="74" t="s">
        <v>110</v>
      </c>
      <c r="C41" s="35" t="s">
        <v>111</v>
      </c>
      <c r="D41" s="75"/>
      <c r="E41" s="89"/>
      <c r="F41" s="75">
        <v>14.0</v>
      </c>
      <c r="G41" s="75">
        <f t="shared" si="1"/>
        <v>1</v>
      </c>
      <c r="H41" s="75">
        <f t="shared" si="2"/>
        <v>1</v>
      </c>
      <c r="I41" s="75">
        <f t="shared" si="3"/>
        <v>1</v>
      </c>
      <c r="J41" s="75">
        <v>28.0</v>
      </c>
      <c r="K41" s="75">
        <f t="shared" si="4"/>
        <v>1</v>
      </c>
      <c r="L41" s="75">
        <f t="shared" si="5"/>
        <v>1</v>
      </c>
      <c r="M41" s="75">
        <f t="shared" si="6"/>
        <v>1</v>
      </c>
      <c r="N41" s="75">
        <v>28.0</v>
      </c>
      <c r="O41" s="75">
        <f t="shared" si="7"/>
        <v>1</v>
      </c>
      <c r="P41" s="75">
        <f t="shared" si="8"/>
        <v>1</v>
      </c>
      <c r="Q41" s="75">
        <f t="shared" si="9"/>
        <v>1</v>
      </c>
      <c r="R41" s="90">
        <f t="shared" si="10"/>
        <v>70</v>
      </c>
      <c r="S41" s="37">
        <f t="shared" si="11"/>
        <v>28</v>
      </c>
      <c r="T41" s="37">
        <f t="shared" si="12"/>
        <v>27</v>
      </c>
      <c r="U41" s="37">
        <f t="shared" si="13"/>
        <v>15</v>
      </c>
      <c r="V41" s="37">
        <f t="shared" si="14"/>
        <v>70</v>
      </c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</row>
    <row r="42" ht="19.5" customHeight="1">
      <c r="A42" s="33">
        <v>36.0</v>
      </c>
      <c r="B42" s="74" t="s">
        <v>112</v>
      </c>
      <c r="C42" s="35" t="s">
        <v>113</v>
      </c>
      <c r="D42" s="75"/>
      <c r="E42" s="89"/>
      <c r="F42" s="75">
        <v>10.0</v>
      </c>
      <c r="G42" s="75">
        <f t="shared" si="1"/>
        <v>1</v>
      </c>
      <c r="H42" s="75">
        <f t="shared" si="2"/>
        <v>0</v>
      </c>
      <c r="I42" s="75">
        <f t="shared" si="3"/>
        <v>0</v>
      </c>
      <c r="J42" s="75">
        <v>8.0</v>
      </c>
      <c r="K42" s="75">
        <f t="shared" si="4"/>
        <v>0</v>
      </c>
      <c r="L42" s="75">
        <f t="shared" si="5"/>
        <v>0</v>
      </c>
      <c r="M42" s="75">
        <f t="shared" si="6"/>
        <v>0</v>
      </c>
      <c r="N42" s="75">
        <v>9.0</v>
      </c>
      <c r="O42" s="75">
        <f t="shared" si="7"/>
        <v>0</v>
      </c>
      <c r="P42" s="75">
        <f t="shared" si="8"/>
        <v>0</v>
      </c>
      <c r="Q42" s="75">
        <f t="shared" si="9"/>
        <v>0</v>
      </c>
      <c r="R42" s="90">
        <f t="shared" si="10"/>
        <v>27</v>
      </c>
      <c r="S42" s="37">
        <f t="shared" si="11"/>
        <v>10.8</v>
      </c>
      <c r="T42" s="37">
        <f t="shared" si="12"/>
        <v>9.8</v>
      </c>
      <c r="U42" s="37">
        <f t="shared" si="13"/>
        <v>6.4</v>
      </c>
      <c r="V42" s="37">
        <f t="shared" si="14"/>
        <v>27</v>
      </c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</row>
    <row r="43" ht="19.5" customHeight="1">
      <c r="A43" s="33">
        <v>37.0</v>
      </c>
      <c r="B43" s="74" t="s">
        <v>114</v>
      </c>
      <c r="C43" s="35" t="s">
        <v>115</v>
      </c>
      <c r="D43" s="75"/>
      <c r="E43" s="89"/>
      <c r="F43" s="75">
        <v>14.0</v>
      </c>
      <c r="G43" s="75">
        <f t="shared" si="1"/>
        <v>1</v>
      </c>
      <c r="H43" s="75">
        <f t="shared" si="2"/>
        <v>1</v>
      </c>
      <c r="I43" s="75">
        <f t="shared" si="3"/>
        <v>1</v>
      </c>
      <c r="J43" s="75">
        <v>28.0</v>
      </c>
      <c r="K43" s="75">
        <f t="shared" si="4"/>
        <v>1</v>
      </c>
      <c r="L43" s="75">
        <f t="shared" si="5"/>
        <v>1</v>
      </c>
      <c r="M43" s="75">
        <f t="shared" si="6"/>
        <v>1</v>
      </c>
      <c r="N43" s="75">
        <v>28.0</v>
      </c>
      <c r="O43" s="75">
        <f t="shared" si="7"/>
        <v>1</v>
      </c>
      <c r="P43" s="75">
        <f t="shared" si="8"/>
        <v>1</v>
      </c>
      <c r="Q43" s="75">
        <f t="shared" si="9"/>
        <v>1</v>
      </c>
      <c r="R43" s="90">
        <f t="shared" si="10"/>
        <v>70</v>
      </c>
      <c r="S43" s="37">
        <f t="shared" si="11"/>
        <v>28</v>
      </c>
      <c r="T43" s="37">
        <f t="shared" si="12"/>
        <v>27</v>
      </c>
      <c r="U43" s="37">
        <f t="shared" si="13"/>
        <v>15</v>
      </c>
      <c r="V43" s="37">
        <f t="shared" si="14"/>
        <v>70</v>
      </c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</row>
    <row r="44" ht="19.5" customHeight="1">
      <c r="A44" s="33">
        <v>38.0</v>
      </c>
      <c r="B44" s="74" t="s">
        <v>116</v>
      </c>
      <c r="C44" s="35" t="s">
        <v>117</v>
      </c>
      <c r="D44" s="75"/>
      <c r="E44" s="89"/>
      <c r="F44" s="75">
        <v>12.0</v>
      </c>
      <c r="G44" s="75">
        <f t="shared" si="1"/>
        <v>1</v>
      </c>
      <c r="H44" s="75">
        <f t="shared" si="2"/>
        <v>1</v>
      </c>
      <c r="I44" s="75">
        <f t="shared" si="3"/>
        <v>0</v>
      </c>
      <c r="J44" s="75">
        <v>24.0</v>
      </c>
      <c r="K44" s="75">
        <f t="shared" si="4"/>
        <v>1</v>
      </c>
      <c r="L44" s="75">
        <f t="shared" si="5"/>
        <v>1</v>
      </c>
      <c r="M44" s="75">
        <f t="shared" si="6"/>
        <v>0</v>
      </c>
      <c r="N44" s="75">
        <v>20.0</v>
      </c>
      <c r="O44" s="75">
        <f t="shared" si="7"/>
        <v>1</v>
      </c>
      <c r="P44" s="75">
        <f t="shared" si="8"/>
        <v>0</v>
      </c>
      <c r="Q44" s="75">
        <f t="shared" si="9"/>
        <v>0</v>
      </c>
      <c r="R44" s="90">
        <f t="shared" si="10"/>
        <v>56</v>
      </c>
      <c r="S44" s="37">
        <f t="shared" si="11"/>
        <v>22.4</v>
      </c>
      <c r="T44" s="37">
        <f t="shared" si="12"/>
        <v>21.4</v>
      </c>
      <c r="U44" s="37">
        <f t="shared" si="13"/>
        <v>12.2</v>
      </c>
      <c r="V44" s="37">
        <f t="shared" si="14"/>
        <v>56</v>
      </c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</row>
    <row r="45" ht="19.5" customHeight="1">
      <c r="A45" s="33">
        <v>39.0</v>
      </c>
      <c r="B45" s="74" t="s">
        <v>118</v>
      </c>
      <c r="C45" s="35" t="s">
        <v>119</v>
      </c>
      <c r="D45" s="75"/>
      <c r="E45" s="89"/>
      <c r="F45" s="75">
        <v>14.0</v>
      </c>
      <c r="G45" s="75">
        <f t="shared" si="1"/>
        <v>1</v>
      </c>
      <c r="H45" s="75">
        <f t="shared" si="2"/>
        <v>1</v>
      </c>
      <c r="I45" s="75">
        <f t="shared" si="3"/>
        <v>1</v>
      </c>
      <c r="J45" s="75">
        <v>28.0</v>
      </c>
      <c r="K45" s="75">
        <f t="shared" si="4"/>
        <v>1</v>
      </c>
      <c r="L45" s="75">
        <f t="shared" si="5"/>
        <v>1</v>
      </c>
      <c r="M45" s="75">
        <f t="shared" si="6"/>
        <v>1</v>
      </c>
      <c r="N45" s="75">
        <v>28.0</v>
      </c>
      <c r="O45" s="75">
        <f t="shared" si="7"/>
        <v>1</v>
      </c>
      <c r="P45" s="75">
        <f t="shared" si="8"/>
        <v>1</v>
      </c>
      <c r="Q45" s="75">
        <f t="shared" si="9"/>
        <v>1</v>
      </c>
      <c r="R45" s="90">
        <f t="shared" si="10"/>
        <v>70</v>
      </c>
      <c r="S45" s="37">
        <f t="shared" si="11"/>
        <v>28</v>
      </c>
      <c r="T45" s="37">
        <f t="shared" si="12"/>
        <v>27</v>
      </c>
      <c r="U45" s="37">
        <f t="shared" si="13"/>
        <v>15</v>
      </c>
      <c r="V45" s="37">
        <f t="shared" si="14"/>
        <v>70</v>
      </c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</row>
    <row r="46" ht="19.5" customHeight="1">
      <c r="A46" s="33">
        <v>40.0</v>
      </c>
      <c r="B46" s="74" t="s">
        <v>120</v>
      </c>
      <c r="C46" s="35" t="s">
        <v>121</v>
      </c>
      <c r="D46" s="75"/>
      <c r="E46" s="89"/>
      <c r="F46" s="75">
        <v>14.0</v>
      </c>
      <c r="G46" s="75">
        <f t="shared" si="1"/>
        <v>1</v>
      </c>
      <c r="H46" s="75">
        <f t="shared" si="2"/>
        <v>1</v>
      </c>
      <c r="I46" s="75">
        <f t="shared" si="3"/>
        <v>1</v>
      </c>
      <c r="J46" s="75">
        <v>28.0</v>
      </c>
      <c r="K46" s="75">
        <f t="shared" si="4"/>
        <v>1</v>
      </c>
      <c r="L46" s="75">
        <f t="shared" si="5"/>
        <v>1</v>
      </c>
      <c r="M46" s="75">
        <f t="shared" si="6"/>
        <v>1</v>
      </c>
      <c r="N46" s="75">
        <v>28.0</v>
      </c>
      <c r="O46" s="75">
        <f t="shared" si="7"/>
        <v>1</v>
      </c>
      <c r="P46" s="75">
        <f t="shared" si="8"/>
        <v>1</v>
      </c>
      <c r="Q46" s="75">
        <f t="shared" si="9"/>
        <v>1</v>
      </c>
      <c r="R46" s="90">
        <f t="shared" si="10"/>
        <v>70</v>
      </c>
      <c r="S46" s="37">
        <f t="shared" si="11"/>
        <v>28</v>
      </c>
      <c r="T46" s="37">
        <f t="shared" si="12"/>
        <v>27</v>
      </c>
      <c r="U46" s="37">
        <f t="shared" si="13"/>
        <v>15</v>
      </c>
      <c r="V46" s="37">
        <f t="shared" si="14"/>
        <v>70</v>
      </c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</row>
    <row r="47" ht="19.5" customHeight="1">
      <c r="A47" s="33">
        <v>41.0</v>
      </c>
      <c r="B47" s="74" t="s">
        <v>122</v>
      </c>
      <c r="C47" s="35" t="s">
        <v>123</v>
      </c>
      <c r="D47" s="75"/>
      <c r="E47" s="89"/>
      <c r="F47" s="75">
        <v>12.0</v>
      </c>
      <c r="G47" s="75">
        <f t="shared" si="1"/>
        <v>1</v>
      </c>
      <c r="H47" s="75">
        <f t="shared" si="2"/>
        <v>1</v>
      </c>
      <c r="I47" s="75">
        <f t="shared" si="3"/>
        <v>0</v>
      </c>
      <c r="J47" s="75">
        <v>20.0</v>
      </c>
      <c r="K47" s="75">
        <f t="shared" si="4"/>
        <v>1</v>
      </c>
      <c r="L47" s="75">
        <f t="shared" si="5"/>
        <v>0</v>
      </c>
      <c r="M47" s="75">
        <f t="shared" si="6"/>
        <v>0</v>
      </c>
      <c r="N47" s="75">
        <v>24.0</v>
      </c>
      <c r="O47" s="75">
        <f t="shared" si="7"/>
        <v>1</v>
      </c>
      <c r="P47" s="75">
        <f t="shared" si="8"/>
        <v>1</v>
      </c>
      <c r="Q47" s="75">
        <f t="shared" si="9"/>
        <v>0</v>
      </c>
      <c r="R47" s="90">
        <f t="shared" si="10"/>
        <v>56</v>
      </c>
      <c r="S47" s="37">
        <f t="shared" si="11"/>
        <v>22.4</v>
      </c>
      <c r="T47" s="37">
        <f t="shared" si="12"/>
        <v>21.4</v>
      </c>
      <c r="U47" s="37">
        <f t="shared" si="13"/>
        <v>12.2</v>
      </c>
      <c r="V47" s="37">
        <f t="shared" si="14"/>
        <v>56</v>
      </c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</row>
    <row r="48" ht="19.5" customHeight="1">
      <c r="A48" s="33">
        <v>42.0</v>
      </c>
      <c r="B48" s="74" t="s">
        <v>124</v>
      </c>
      <c r="C48" s="35" t="s">
        <v>125</v>
      </c>
      <c r="D48" s="75"/>
      <c r="E48" s="89"/>
      <c r="F48" s="75">
        <v>13.0</v>
      </c>
      <c r="G48" s="75">
        <f t="shared" si="1"/>
        <v>1</v>
      </c>
      <c r="H48" s="75">
        <f t="shared" si="2"/>
        <v>1</v>
      </c>
      <c r="I48" s="75">
        <f t="shared" si="3"/>
        <v>1</v>
      </c>
      <c r="J48" s="75">
        <v>22.0</v>
      </c>
      <c r="K48" s="75">
        <f t="shared" si="4"/>
        <v>1</v>
      </c>
      <c r="L48" s="75">
        <f t="shared" si="5"/>
        <v>0</v>
      </c>
      <c r="M48" s="75">
        <f t="shared" si="6"/>
        <v>0</v>
      </c>
      <c r="N48" s="75">
        <v>20.0</v>
      </c>
      <c r="O48" s="75">
        <f t="shared" si="7"/>
        <v>1</v>
      </c>
      <c r="P48" s="75">
        <f t="shared" si="8"/>
        <v>0</v>
      </c>
      <c r="Q48" s="75">
        <f t="shared" si="9"/>
        <v>0</v>
      </c>
      <c r="R48" s="90">
        <f t="shared" si="10"/>
        <v>55</v>
      </c>
      <c r="S48" s="37">
        <f t="shared" si="11"/>
        <v>22</v>
      </c>
      <c r="T48" s="37">
        <f t="shared" si="12"/>
        <v>21</v>
      </c>
      <c r="U48" s="37">
        <f t="shared" si="13"/>
        <v>12</v>
      </c>
      <c r="V48" s="37">
        <f t="shared" si="14"/>
        <v>55</v>
      </c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</row>
    <row r="49" ht="19.5" customHeight="1">
      <c r="A49" s="33">
        <v>43.0</v>
      </c>
      <c r="B49" s="74" t="s">
        <v>126</v>
      </c>
      <c r="C49" s="35" t="s">
        <v>127</v>
      </c>
      <c r="D49" s="75"/>
      <c r="E49" s="89"/>
      <c r="F49" s="75">
        <v>12.0</v>
      </c>
      <c r="G49" s="75">
        <f t="shared" si="1"/>
        <v>1</v>
      </c>
      <c r="H49" s="75">
        <f t="shared" si="2"/>
        <v>1</v>
      </c>
      <c r="I49" s="75">
        <f t="shared" si="3"/>
        <v>0</v>
      </c>
      <c r="J49" s="75">
        <v>24.0</v>
      </c>
      <c r="K49" s="75">
        <f t="shared" si="4"/>
        <v>1</v>
      </c>
      <c r="L49" s="75">
        <f t="shared" si="5"/>
        <v>1</v>
      </c>
      <c r="M49" s="75">
        <f t="shared" si="6"/>
        <v>0</v>
      </c>
      <c r="N49" s="75">
        <v>20.0</v>
      </c>
      <c r="O49" s="75">
        <f t="shared" si="7"/>
        <v>1</v>
      </c>
      <c r="P49" s="75">
        <f t="shared" si="8"/>
        <v>0</v>
      </c>
      <c r="Q49" s="75">
        <f t="shared" si="9"/>
        <v>0</v>
      </c>
      <c r="R49" s="90">
        <f t="shared" si="10"/>
        <v>56</v>
      </c>
      <c r="S49" s="37">
        <f t="shared" si="11"/>
        <v>22.4</v>
      </c>
      <c r="T49" s="37">
        <f t="shared" si="12"/>
        <v>21.4</v>
      </c>
      <c r="U49" s="37">
        <f t="shared" si="13"/>
        <v>12.2</v>
      </c>
      <c r="V49" s="37">
        <f t="shared" si="14"/>
        <v>56</v>
      </c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</row>
    <row r="50" ht="19.5" customHeight="1">
      <c r="A50" s="33">
        <v>44.0</v>
      </c>
      <c r="B50" s="74" t="s">
        <v>128</v>
      </c>
      <c r="C50" s="35" t="s">
        <v>129</v>
      </c>
      <c r="D50" s="75"/>
      <c r="E50" s="89"/>
      <c r="F50" s="75">
        <v>12.0</v>
      </c>
      <c r="G50" s="75">
        <f t="shared" si="1"/>
        <v>1</v>
      </c>
      <c r="H50" s="75">
        <f t="shared" si="2"/>
        <v>1</v>
      </c>
      <c r="I50" s="75">
        <f t="shared" si="3"/>
        <v>0</v>
      </c>
      <c r="J50" s="75">
        <v>14.0</v>
      </c>
      <c r="K50" s="75">
        <f t="shared" si="4"/>
        <v>0</v>
      </c>
      <c r="L50" s="75">
        <f t="shared" si="5"/>
        <v>0</v>
      </c>
      <c r="M50" s="75">
        <f t="shared" si="6"/>
        <v>0</v>
      </c>
      <c r="N50" s="75">
        <v>8.0</v>
      </c>
      <c r="O50" s="75">
        <f t="shared" si="7"/>
        <v>0</v>
      </c>
      <c r="P50" s="75">
        <f t="shared" si="8"/>
        <v>0</v>
      </c>
      <c r="Q50" s="75">
        <f t="shared" si="9"/>
        <v>0</v>
      </c>
      <c r="R50" s="90">
        <f t="shared" si="10"/>
        <v>34</v>
      </c>
      <c r="S50" s="37">
        <f t="shared" si="11"/>
        <v>13.6</v>
      </c>
      <c r="T50" s="37">
        <f t="shared" si="12"/>
        <v>12.6</v>
      </c>
      <c r="U50" s="37">
        <f t="shared" si="13"/>
        <v>7.8</v>
      </c>
      <c r="V50" s="37">
        <f t="shared" si="14"/>
        <v>34</v>
      </c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</row>
    <row r="51" ht="19.5" customHeight="1">
      <c r="A51" s="33">
        <v>45.0</v>
      </c>
      <c r="B51" s="74" t="s">
        <v>130</v>
      </c>
      <c r="C51" s="35" t="s">
        <v>131</v>
      </c>
      <c r="D51" s="75"/>
      <c r="E51" s="89"/>
      <c r="F51" s="75">
        <v>14.0</v>
      </c>
      <c r="G51" s="75">
        <f t="shared" si="1"/>
        <v>1</v>
      </c>
      <c r="H51" s="75">
        <f t="shared" si="2"/>
        <v>1</v>
      </c>
      <c r="I51" s="75">
        <f t="shared" si="3"/>
        <v>1</v>
      </c>
      <c r="J51" s="75">
        <v>28.0</v>
      </c>
      <c r="K51" s="75">
        <f t="shared" si="4"/>
        <v>1</v>
      </c>
      <c r="L51" s="75">
        <f t="shared" si="5"/>
        <v>1</v>
      </c>
      <c r="M51" s="75">
        <f t="shared" si="6"/>
        <v>1</v>
      </c>
      <c r="N51" s="75">
        <v>28.0</v>
      </c>
      <c r="O51" s="75">
        <f t="shared" si="7"/>
        <v>1</v>
      </c>
      <c r="P51" s="75">
        <f t="shared" si="8"/>
        <v>1</v>
      </c>
      <c r="Q51" s="75">
        <f t="shared" si="9"/>
        <v>1</v>
      </c>
      <c r="R51" s="90">
        <f t="shared" si="10"/>
        <v>70</v>
      </c>
      <c r="S51" s="37">
        <f t="shared" si="11"/>
        <v>28</v>
      </c>
      <c r="T51" s="37">
        <f t="shared" si="12"/>
        <v>27</v>
      </c>
      <c r="U51" s="37">
        <f t="shared" si="13"/>
        <v>15</v>
      </c>
      <c r="V51" s="37">
        <f t="shared" si="14"/>
        <v>70</v>
      </c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</row>
    <row r="52" ht="19.5" customHeight="1">
      <c r="A52" s="33">
        <v>46.0</v>
      </c>
      <c r="B52" s="74" t="s">
        <v>132</v>
      </c>
      <c r="C52" s="35" t="s">
        <v>133</v>
      </c>
      <c r="D52" s="75"/>
      <c r="E52" s="89"/>
      <c r="F52" s="75">
        <v>14.0</v>
      </c>
      <c r="G52" s="75">
        <f t="shared" si="1"/>
        <v>1</v>
      </c>
      <c r="H52" s="75">
        <f t="shared" si="2"/>
        <v>1</v>
      </c>
      <c r="I52" s="75">
        <f t="shared" si="3"/>
        <v>1</v>
      </c>
      <c r="J52" s="75">
        <v>14.0</v>
      </c>
      <c r="K52" s="75">
        <f t="shared" si="4"/>
        <v>0</v>
      </c>
      <c r="L52" s="75">
        <f t="shared" si="5"/>
        <v>0</v>
      </c>
      <c r="M52" s="75">
        <f t="shared" si="6"/>
        <v>0</v>
      </c>
      <c r="N52" s="75">
        <v>14.0</v>
      </c>
      <c r="O52" s="75">
        <f t="shared" si="7"/>
        <v>0</v>
      </c>
      <c r="P52" s="75">
        <f t="shared" si="8"/>
        <v>0</v>
      </c>
      <c r="Q52" s="75">
        <f t="shared" si="9"/>
        <v>0</v>
      </c>
      <c r="R52" s="90">
        <f t="shared" si="10"/>
        <v>42</v>
      </c>
      <c r="S52" s="37">
        <f t="shared" si="11"/>
        <v>16.8</v>
      </c>
      <c r="T52" s="37">
        <f t="shared" si="12"/>
        <v>15.8</v>
      </c>
      <c r="U52" s="37">
        <f t="shared" si="13"/>
        <v>9.4</v>
      </c>
      <c r="V52" s="37">
        <f t="shared" si="14"/>
        <v>42</v>
      </c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</row>
    <row r="53" ht="19.5" customHeight="1">
      <c r="A53" s="33">
        <v>47.0</v>
      </c>
      <c r="B53" s="74" t="s">
        <v>134</v>
      </c>
      <c r="C53" s="35" t="s">
        <v>135</v>
      </c>
      <c r="D53" s="75"/>
      <c r="E53" s="89"/>
      <c r="F53" s="75">
        <v>14.0</v>
      </c>
      <c r="G53" s="75">
        <f t="shared" si="1"/>
        <v>1</v>
      </c>
      <c r="H53" s="75">
        <f t="shared" si="2"/>
        <v>1</v>
      </c>
      <c r="I53" s="75">
        <f t="shared" si="3"/>
        <v>1</v>
      </c>
      <c r="J53" s="75">
        <v>28.0</v>
      </c>
      <c r="K53" s="75">
        <f t="shared" si="4"/>
        <v>1</v>
      </c>
      <c r="L53" s="75">
        <f t="shared" si="5"/>
        <v>1</v>
      </c>
      <c r="M53" s="75">
        <f t="shared" si="6"/>
        <v>1</v>
      </c>
      <c r="N53" s="75">
        <v>28.0</v>
      </c>
      <c r="O53" s="75">
        <f t="shared" si="7"/>
        <v>1</v>
      </c>
      <c r="P53" s="75">
        <f t="shared" si="8"/>
        <v>1</v>
      </c>
      <c r="Q53" s="75">
        <f t="shared" si="9"/>
        <v>1</v>
      </c>
      <c r="R53" s="90">
        <f t="shared" si="10"/>
        <v>70</v>
      </c>
      <c r="S53" s="37">
        <f t="shared" si="11"/>
        <v>28</v>
      </c>
      <c r="T53" s="37">
        <f t="shared" si="12"/>
        <v>27</v>
      </c>
      <c r="U53" s="37">
        <f t="shared" si="13"/>
        <v>15</v>
      </c>
      <c r="V53" s="37">
        <f t="shared" si="14"/>
        <v>70</v>
      </c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</row>
    <row r="54" ht="19.5" customHeight="1">
      <c r="A54" s="33">
        <v>48.0</v>
      </c>
      <c r="B54" s="74" t="s">
        <v>136</v>
      </c>
      <c r="C54" s="35" t="s">
        <v>137</v>
      </c>
      <c r="D54" s="75"/>
      <c r="E54" s="89"/>
      <c r="F54" s="75">
        <v>14.0</v>
      </c>
      <c r="G54" s="75">
        <f t="shared" si="1"/>
        <v>1</v>
      </c>
      <c r="H54" s="75">
        <f t="shared" si="2"/>
        <v>1</v>
      </c>
      <c r="I54" s="75">
        <f t="shared" si="3"/>
        <v>1</v>
      </c>
      <c r="J54" s="75">
        <v>28.0</v>
      </c>
      <c r="K54" s="75">
        <f t="shared" si="4"/>
        <v>1</v>
      </c>
      <c r="L54" s="75">
        <f t="shared" si="5"/>
        <v>1</v>
      </c>
      <c r="M54" s="75">
        <f t="shared" si="6"/>
        <v>1</v>
      </c>
      <c r="N54" s="75">
        <v>28.0</v>
      </c>
      <c r="O54" s="75">
        <f t="shared" si="7"/>
        <v>1</v>
      </c>
      <c r="P54" s="75">
        <f t="shared" si="8"/>
        <v>1</v>
      </c>
      <c r="Q54" s="75">
        <f t="shared" si="9"/>
        <v>1</v>
      </c>
      <c r="R54" s="90">
        <f t="shared" si="10"/>
        <v>70</v>
      </c>
      <c r="S54" s="37">
        <f t="shared" si="11"/>
        <v>28</v>
      </c>
      <c r="T54" s="37">
        <f t="shared" si="12"/>
        <v>27</v>
      </c>
      <c r="U54" s="37">
        <f t="shared" si="13"/>
        <v>15</v>
      </c>
      <c r="V54" s="37">
        <f t="shared" si="14"/>
        <v>70</v>
      </c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</row>
    <row r="55" ht="19.5" customHeight="1">
      <c r="A55" s="33">
        <v>49.0</v>
      </c>
      <c r="B55" s="74" t="s">
        <v>138</v>
      </c>
      <c r="C55" s="35" t="s">
        <v>139</v>
      </c>
      <c r="D55" s="75"/>
      <c r="E55" s="89"/>
      <c r="F55" s="75">
        <v>14.0</v>
      </c>
      <c r="G55" s="75">
        <f t="shared" si="1"/>
        <v>1</v>
      </c>
      <c r="H55" s="75">
        <f t="shared" si="2"/>
        <v>1</v>
      </c>
      <c r="I55" s="75">
        <f t="shared" si="3"/>
        <v>1</v>
      </c>
      <c r="J55" s="75">
        <v>23.0</v>
      </c>
      <c r="K55" s="75">
        <f t="shared" si="4"/>
        <v>1</v>
      </c>
      <c r="L55" s="75">
        <f t="shared" si="5"/>
        <v>1</v>
      </c>
      <c r="M55" s="75">
        <f t="shared" si="6"/>
        <v>0</v>
      </c>
      <c r="N55" s="75">
        <v>28.0</v>
      </c>
      <c r="O55" s="75">
        <f t="shared" si="7"/>
        <v>1</v>
      </c>
      <c r="P55" s="75">
        <f t="shared" si="8"/>
        <v>1</v>
      </c>
      <c r="Q55" s="75">
        <f t="shared" si="9"/>
        <v>1</v>
      </c>
      <c r="R55" s="90">
        <f t="shared" si="10"/>
        <v>65</v>
      </c>
      <c r="S55" s="37">
        <f t="shared" si="11"/>
        <v>26</v>
      </c>
      <c r="T55" s="37">
        <f t="shared" si="12"/>
        <v>25</v>
      </c>
      <c r="U55" s="37">
        <f t="shared" si="13"/>
        <v>14</v>
      </c>
      <c r="V55" s="37">
        <f t="shared" si="14"/>
        <v>65</v>
      </c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</row>
    <row r="56" ht="19.5" customHeight="1">
      <c r="A56" s="33">
        <v>50.0</v>
      </c>
      <c r="B56" s="74" t="s">
        <v>140</v>
      </c>
      <c r="C56" s="35" t="s">
        <v>141</v>
      </c>
      <c r="D56" s="75"/>
      <c r="E56" s="89"/>
      <c r="F56" s="75">
        <v>14.0</v>
      </c>
      <c r="G56" s="75">
        <f t="shared" si="1"/>
        <v>1</v>
      </c>
      <c r="H56" s="75">
        <f t="shared" si="2"/>
        <v>1</v>
      </c>
      <c r="I56" s="75">
        <f t="shared" si="3"/>
        <v>1</v>
      </c>
      <c r="J56" s="75">
        <v>28.0</v>
      </c>
      <c r="K56" s="75">
        <f t="shared" si="4"/>
        <v>1</v>
      </c>
      <c r="L56" s="75">
        <f t="shared" si="5"/>
        <v>1</v>
      </c>
      <c r="M56" s="75">
        <f t="shared" si="6"/>
        <v>1</v>
      </c>
      <c r="N56" s="75">
        <v>28.0</v>
      </c>
      <c r="O56" s="75">
        <f t="shared" si="7"/>
        <v>1</v>
      </c>
      <c r="P56" s="75">
        <f t="shared" si="8"/>
        <v>1</v>
      </c>
      <c r="Q56" s="75">
        <f t="shared" si="9"/>
        <v>1</v>
      </c>
      <c r="R56" s="90">
        <f t="shared" si="10"/>
        <v>70</v>
      </c>
      <c r="S56" s="37">
        <f t="shared" si="11"/>
        <v>28</v>
      </c>
      <c r="T56" s="37">
        <f t="shared" si="12"/>
        <v>27</v>
      </c>
      <c r="U56" s="37">
        <f t="shared" si="13"/>
        <v>15</v>
      </c>
      <c r="V56" s="37">
        <f t="shared" si="14"/>
        <v>70</v>
      </c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</row>
    <row r="57" ht="19.5" customHeight="1">
      <c r="A57" s="33">
        <v>51.0</v>
      </c>
      <c r="B57" s="74" t="s">
        <v>142</v>
      </c>
      <c r="C57" s="35" t="s">
        <v>143</v>
      </c>
      <c r="D57" s="75"/>
      <c r="E57" s="89"/>
      <c r="F57" s="75">
        <v>14.0</v>
      </c>
      <c r="G57" s="75">
        <f t="shared" si="1"/>
        <v>1</v>
      </c>
      <c r="H57" s="75">
        <f t="shared" si="2"/>
        <v>1</v>
      </c>
      <c r="I57" s="75">
        <f t="shared" si="3"/>
        <v>1</v>
      </c>
      <c r="J57" s="75">
        <v>28.0</v>
      </c>
      <c r="K57" s="75">
        <f t="shared" si="4"/>
        <v>1</v>
      </c>
      <c r="L57" s="75">
        <f t="shared" si="5"/>
        <v>1</v>
      </c>
      <c r="M57" s="75">
        <f t="shared" si="6"/>
        <v>1</v>
      </c>
      <c r="N57" s="75">
        <v>27.0</v>
      </c>
      <c r="O57" s="75">
        <f t="shared" si="7"/>
        <v>1</v>
      </c>
      <c r="P57" s="75">
        <f t="shared" si="8"/>
        <v>1</v>
      </c>
      <c r="Q57" s="75">
        <f t="shared" si="9"/>
        <v>1</v>
      </c>
      <c r="R57" s="90">
        <f t="shared" si="10"/>
        <v>69</v>
      </c>
      <c r="S57" s="37">
        <f t="shared" si="11"/>
        <v>27.6</v>
      </c>
      <c r="T57" s="37">
        <f t="shared" si="12"/>
        <v>26.6</v>
      </c>
      <c r="U57" s="37">
        <f t="shared" si="13"/>
        <v>14.8</v>
      </c>
      <c r="V57" s="37">
        <f t="shared" si="14"/>
        <v>69</v>
      </c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</row>
    <row r="58" ht="19.5" customHeight="1">
      <c r="A58" s="33">
        <v>52.0</v>
      </c>
      <c r="B58" s="74" t="s">
        <v>144</v>
      </c>
      <c r="C58" s="35" t="s">
        <v>145</v>
      </c>
      <c r="D58" s="75"/>
      <c r="E58" s="89"/>
      <c r="F58" s="75">
        <v>14.0</v>
      </c>
      <c r="G58" s="75">
        <f t="shared" si="1"/>
        <v>1</v>
      </c>
      <c r="H58" s="75">
        <f t="shared" si="2"/>
        <v>1</v>
      </c>
      <c r="I58" s="75">
        <f t="shared" si="3"/>
        <v>1</v>
      </c>
      <c r="J58" s="75">
        <v>28.0</v>
      </c>
      <c r="K58" s="75">
        <f t="shared" si="4"/>
        <v>1</v>
      </c>
      <c r="L58" s="75">
        <f t="shared" si="5"/>
        <v>1</v>
      </c>
      <c r="M58" s="75">
        <f t="shared" si="6"/>
        <v>1</v>
      </c>
      <c r="N58" s="75">
        <v>28.0</v>
      </c>
      <c r="O58" s="75">
        <f t="shared" si="7"/>
        <v>1</v>
      </c>
      <c r="P58" s="75">
        <f t="shared" si="8"/>
        <v>1</v>
      </c>
      <c r="Q58" s="75">
        <f t="shared" si="9"/>
        <v>1</v>
      </c>
      <c r="R58" s="90">
        <f t="shared" si="10"/>
        <v>70</v>
      </c>
      <c r="S58" s="37">
        <f t="shared" si="11"/>
        <v>28</v>
      </c>
      <c r="T58" s="37">
        <f t="shared" si="12"/>
        <v>27</v>
      </c>
      <c r="U58" s="37">
        <f t="shared" si="13"/>
        <v>15</v>
      </c>
      <c r="V58" s="37">
        <f t="shared" si="14"/>
        <v>70</v>
      </c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</row>
    <row r="59" ht="19.5" customHeight="1">
      <c r="A59" s="33">
        <v>53.0</v>
      </c>
      <c r="B59" s="74" t="s">
        <v>146</v>
      </c>
      <c r="C59" s="35" t="s">
        <v>147</v>
      </c>
      <c r="D59" s="75"/>
      <c r="E59" s="89"/>
      <c r="F59" s="75">
        <v>13.0</v>
      </c>
      <c r="G59" s="75">
        <f t="shared" si="1"/>
        <v>1</v>
      </c>
      <c r="H59" s="75">
        <f t="shared" si="2"/>
        <v>1</v>
      </c>
      <c r="I59" s="75">
        <f t="shared" si="3"/>
        <v>1</v>
      </c>
      <c r="J59" s="75">
        <v>28.0</v>
      </c>
      <c r="K59" s="75">
        <f t="shared" si="4"/>
        <v>1</v>
      </c>
      <c r="L59" s="75">
        <f t="shared" si="5"/>
        <v>1</v>
      </c>
      <c r="M59" s="75">
        <f t="shared" si="6"/>
        <v>1</v>
      </c>
      <c r="N59" s="75">
        <v>28.0</v>
      </c>
      <c r="O59" s="75">
        <f t="shared" si="7"/>
        <v>1</v>
      </c>
      <c r="P59" s="75">
        <f t="shared" si="8"/>
        <v>1</v>
      </c>
      <c r="Q59" s="75">
        <f t="shared" si="9"/>
        <v>1</v>
      </c>
      <c r="R59" s="90">
        <f t="shared" si="10"/>
        <v>69</v>
      </c>
      <c r="S59" s="37">
        <f t="shared" si="11"/>
        <v>27.6</v>
      </c>
      <c r="T59" s="37">
        <f t="shared" si="12"/>
        <v>26.6</v>
      </c>
      <c r="U59" s="37">
        <f t="shared" si="13"/>
        <v>14.8</v>
      </c>
      <c r="V59" s="37">
        <f t="shared" si="14"/>
        <v>69</v>
      </c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</row>
    <row r="60" ht="19.5" customHeight="1">
      <c r="A60" s="33">
        <v>54.0</v>
      </c>
      <c r="B60" s="74" t="s">
        <v>148</v>
      </c>
      <c r="C60" s="35" t="s">
        <v>149</v>
      </c>
      <c r="D60" s="75"/>
      <c r="E60" s="89"/>
      <c r="F60" s="75">
        <v>14.0</v>
      </c>
      <c r="G60" s="75">
        <f t="shared" si="1"/>
        <v>1</v>
      </c>
      <c r="H60" s="75">
        <f t="shared" si="2"/>
        <v>1</v>
      </c>
      <c r="I60" s="75">
        <f t="shared" si="3"/>
        <v>1</v>
      </c>
      <c r="J60" s="75">
        <v>21.0</v>
      </c>
      <c r="K60" s="75">
        <f t="shared" si="4"/>
        <v>1</v>
      </c>
      <c r="L60" s="75">
        <f t="shared" si="5"/>
        <v>0</v>
      </c>
      <c r="M60" s="75">
        <f t="shared" si="6"/>
        <v>0</v>
      </c>
      <c r="N60" s="75">
        <v>20.0</v>
      </c>
      <c r="O60" s="75">
        <f t="shared" si="7"/>
        <v>1</v>
      </c>
      <c r="P60" s="75">
        <f t="shared" si="8"/>
        <v>0</v>
      </c>
      <c r="Q60" s="75">
        <f t="shared" si="9"/>
        <v>0</v>
      </c>
      <c r="R60" s="90">
        <f t="shared" si="10"/>
        <v>55</v>
      </c>
      <c r="S60" s="37">
        <f t="shared" si="11"/>
        <v>22</v>
      </c>
      <c r="T60" s="37">
        <f t="shared" si="12"/>
        <v>21</v>
      </c>
      <c r="U60" s="37">
        <f t="shared" si="13"/>
        <v>12</v>
      </c>
      <c r="V60" s="37">
        <f t="shared" si="14"/>
        <v>55</v>
      </c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</row>
    <row r="61" ht="19.5" customHeight="1">
      <c r="A61" s="33">
        <v>55.0</v>
      </c>
      <c r="B61" s="74" t="s">
        <v>150</v>
      </c>
      <c r="C61" s="35" t="s">
        <v>151</v>
      </c>
      <c r="D61" s="75"/>
      <c r="E61" s="89"/>
      <c r="F61" s="75">
        <v>14.0</v>
      </c>
      <c r="G61" s="75">
        <f t="shared" si="1"/>
        <v>1</v>
      </c>
      <c r="H61" s="75">
        <f t="shared" si="2"/>
        <v>1</v>
      </c>
      <c r="I61" s="75">
        <f t="shared" si="3"/>
        <v>1</v>
      </c>
      <c r="J61" s="75">
        <v>23.0</v>
      </c>
      <c r="K61" s="75">
        <f t="shared" si="4"/>
        <v>1</v>
      </c>
      <c r="L61" s="75">
        <f t="shared" si="5"/>
        <v>1</v>
      </c>
      <c r="M61" s="75">
        <f t="shared" si="6"/>
        <v>0</v>
      </c>
      <c r="N61" s="75">
        <v>28.0</v>
      </c>
      <c r="O61" s="75">
        <f t="shared" si="7"/>
        <v>1</v>
      </c>
      <c r="P61" s="75">
        <f t="shared" si="8"/>
        <v>1</v>
      </c>
      <c r="Q61" s="75">
        <f t="shared" si="9"/>
        <v>1</v>
      </c>
      <c r="R61" s="90">
        <f t="shared" si="10"/>
        <v>65</v>
      </c>
      <c r="S61" s="37">
        <f t="shared" si="11"/>
        <v>26</v>
      </c>
      <c r="T61" s="37">
        <f t="shared" si="12"/>
        <v>25</v>
      </c>
      <c r="U61" s="37">
        <f t="shared" si="13"/>
        <v>14</v>
      </c>
      <c r="V61" s="37">
        <f t="shared" si="14"/>
        <v>65</v>
      </c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</row>
    <row r="62" ht="19.5" customHeight="1">
      <c r="A62" s="33">
        <v>56.0</v>
      </c>
      <c r="B62" s="74" t="s">
        <v>152</v>
      </c>
      <c r="C62" s="35" t="s">
        <v>153</v>
      </c>
      <c r="D62" s="75"/>
      <c r="E62" s="89"/>
      <c r="F62" s="75">
        <v>14.0</v>
      </c>
      <c r="G62" s="75">
        <f t="shared" si="1"/>
        <v>1</v>
      </c>
      <c r="H62" s="75">
        <f t="shared" si="2"/>
        <v>1</v>
      </c>
      <c r="I62" s="75">
        <f t="shared" si="3"/>
        <v>1</v>
      </c>
      <c r="J62" s="75">
        <v>28.0</v>
      </c>
      <c r="K62" s="75">
        <f t="shared" si="4"/>
        <v>1</v>
      </c>
      <c r="L62" s="75">
        <f t="shared" si="5"/>
        <v>1</v>
      </c>
      <c r="M62" s="75">
        <f t="shared" si="6"/>
        <v>1</v>
      </c>
      <c r="N62" s="75">
        <v>28.0</v>
      </c>
      <c r="O62" s="75">
        <f t="shared" si="7"/>
        <v>1</v>
      </c>
      <c r="P62" s="75">
        <f t="shared" si="8"/>
        <v>1</v>
      </c>
      <c r="Q62" s="75">
        <f t="shared" si="9"/>
        <v>1</v>
      </c>
      <c r="R62" s="90">
        <f t="shared" si="10"/>
        <v>70</v>
      </c>
      <c r="S62" s="37">
        <f t="shared" si="11"/>
        <v>28</v>
      </c>
      <c r="T62" s="37">
        <f t="shared" si="12"/>
        <v>27</v>
      </c>
      <c r="U62" s="37">
        <f t="shared" si="13"/>
        <v>15</v>
      </c>
      <c r="V62" s="37">
        <f t="shared" si="14"/>
        <v>70</v>
      </c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</row>
    <row r="63" ht="19.5" customHeight="1">
      <c r="A63" s="33">
        <v>57.0</v>
      </c>
      <c r="B63" s="74" t="s">
        <v>154</v>
      </c>
      <c r="C63" s="35" t="s">
        <v>155</v>
      </c>
      <c r="D63" s="75"/>
      <c r="E63" s="89"/>
      <c r="F63" s="75">
        <v>14.0</v>
      </c>
      <c r="G63" s="75">
        <f t="shared" si="1"/>
        <v>1</v>
      </c>
      <c r="H63" s="75">
        <f t="shared" si="2"/>
        <v>1</v>
      </c>
      <c r="I63" s="75">
        <f t="shared" si="3"/>
        <v>1</v>
      </c>
      <c r="J63" s="75">
        <v>23.0</v>
      </c>
      <c r="K63" s="75">
        <f t="shared" si="4"/>
        <v>1</v>
      </c>
      <c r="L63" s="75">
        <f t="shared" si="5"/>
        <v>1</v>
      </c>
      <c r="M63" s="75">
        <f t="shared" si="6"/>
        <v>0</v>
      </c>
      <c r="N63" s="75">
        <v>28.0</v>
      </c>
      <c r="O63" s="75">
        <f t="shared" si="7"/>
        <v>1</v>
      </c>
      <c r="P63" s="75">
        <f t="shared" si="8"/>
        <v>1</v>
      </c>
      <c r="Q63" s="75">
        <f t="shared" si="9"/>
        <v>1</v>
      </c>
      <c r="R63" s="90">
        <f t="shared" si="10"/>
        <v>65</v>
      </c>
      <c r="S63" s="37">
        <f t="shared" si="11"/>
        <v>26</v>
      </c>
      <c r="T63" s="37">
        <f t="shared" si="12"/>
        <v>25</v>
      </c>
      <c r="U63" s="37">
        <f t="shared" si="13"/>
        <v>14</v>
      </c>
      <c r="V63" s="37">
        <f t="shared" si="14"/>
        <v>65</v>
      </c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</row>
    <row r="64" ht="19.5" customHeight="1">
      <c r="A64" s="33">
        <v>58.0</v>
      </c>
      <c r="B64" s="74" t="s">
        <v>156</v>
      </c>
      <c r="C64" s="35" t="s">
        <v>157</v>
      </c>
      <c r="D64" s="75"/>
      <c r="E64" s="89"/>
      <c r="F64" s="75">
        <v>12.0</v>
      </c>
      <c r="G64" s="75">
        <f t="shared" si="1"/>
        <v>1</v>
      </c>
      <c r="H64" s="75">
        <f t="shared" si="2"/>
        <v>1</v>
      </c>
      <c r="I64" s="75">
        <f t="shared" si="3"/>
        <v>0</v>
      </c>
      <c r="J64" s="75">
        <v>23.0</v>
      </c>
      <c r="K64" s="75">
        <f t="shared" si="4"/>
        <v>1</v>
      </c>
      <c r="L64" s="75">
        <f t="shared" si="5"/>
        <v>1</v>
      </c>
      <c r="M64" s="75">
        <f t="shared" si="6"/>
        <v>0</v>
      </c>
      <c r="N64" s="75">
        <v>26.0</v>
      </c>
      <c r="O64" s="75">
        <f t="shared" si="7"/>
        <v>1</v>
      </c>
      <c r="P64" s="75">
        <f t="shared" si="8"/>
        <v>1</v>
      </c>
      <c r="Q64" s="75">
        <f t="shared" si="9"/>
        <v>1</v>
      </c>
      <c r="R64" s="90">
        <f t="shared" si="10"/>
        <v>61</v>
      </c>
      <c r="S64" s="37">
        <f t="shared" si="11"/>
        <v>24.4</v>
      </c>
      <c r="T64" s="37">
        <f t="shared" si="12"/>
        <v>23.4</v>
      </c>
      <c r="U64" s="37">
        <f t="shared" si="13"/>
        <v>13.2</v>
      </c>
      <c r="V64" s="37">
        <f t="shared" si="14"/>
        <v>61</v>
      </c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</row>
    <row r="65" ht="19.5" customHeight="1">
      <c r="A65" s="33">
        <v>59.0</v>
      </c>
      <c r="B65" s="74" t="s">
        <v>158</v>
      </c>
      <c r="C65" s="35" t="s">
        <v>159</v>
      </c>
      <c r="D65" s="75"/>
      <c r="E65" s="89"/>
      <c r="F65" s="75">
        <v>14.0</v>
      </c>
      <c r="G65" s="75">
        <f t="shared" si="1"/>
        <v>1</v>
      </c>
      <c r="H65" s="75">
        <f t="shared" si="2"/>
        <v>1</v>
      </c>
      <c r="I65" s="75">
        <f t="shared" si="3"/>
        <v>1</v>
      </c>
      <c r="J65" s="75">
        <v>22.0</v>
      </c>
      <c r="K65" s="75">
        <f t="shared" si="4"/>
        <v>1</v>
      </c>
      <c r="L65" s="75">
        <f t="shared" si="5"/>
        <v>0</v>
      </c>
      <c r="M65" s="75">
        <f t="shared" si="6"/>
        <v>0</v>
      </c>
      <c r="N65" s="75">
        <v>20.0</v>
      </c>
      <c r="O65" s="75">
        <f t="shared" si="7"/>
        <v>1</v>
      </c>
      <c r="P65" s="75">
        <f t="shared" si="8"/>
        <v>0</v>
      </c>
      <c r="Q65" s="75">
        <f t="shared" si="9"/>
        <v>0</v>
      </c>
      <c r="R65" s="90">
        <f t="shared" si="10"/>
        <v>56</v>
      </c>
      <c r="S65" s="37">
        <f t="shared" si="11"/>
        <v>22.4</v>
      </c>
      <c r="T65" s="37">
        <f t="shared" si="12"/>
        <v>21.4</v>
      </c>
      <c r="U65" s="37">
        <f t="shared" si="13"/>
        <v>12.2</v>
      </c>
      <c r="V65" s="37">
        <f t="shared" si="14"/>
        <v>56</v>
      </c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</row>
    <row r="66" ht="19.5" customHeight="1">
      <c r="A66" s="33">
        <v>60.0</v>
      </c>
      <c r="B66" s="74" t="s">
        <v>160</v>
      </c>
      <c r="C66" s="35" t="s">
        <v>161</v>
      </c>
      <c r="D66" s="75"/>
      <c r="E66" s="89"/>
      <c r="F66" s="75">
        <v>14.0</v>
      </c>
      <c r="G66" s="75">
        <f t="shared" si="1"/>
        <v>1</v>
      </c>
      <c r="H66" s="75">
        <f t="shared" si="2"/>
        <v>1</v>
      </c>
      <c r="I66" s="75">
        <f t="shared" si="3"/>
        <v>1</v>
      </c>
      <c r="J66" s="75">
        <v>28.0</v>
      </c>
      <c r="K66" s="75">
        <f t="shared" si="4"/>
        <v>1</v>
      </c>
      <c r="L66" s="75">
        <f t="shared" si="5"/>
        <v>1</v>
      </c>
      <c r="M66" s="75">
        <f t="shared" si="6"/>
        <v>1</v>
      </c>
      <c r="N66" s="75">
        <v>28.0</v>
      </c>
      <c r="O66" s="75">
        <f t="shared" si="7"/>
        <v>1</v>
      </c>
      <c r="P66" s="75">
        <f t="shared" si="8"/>
        <v>1</v>
      </c>
      <c r="Q66" s="75">
        <f t="shared" si="9"/>
        <v>1</v>
      </c>
      <c r="R66" s="90">
        <f t="shared" si="10"/>
        <v>70</v>
      </c>
      <c r="S66" s="37">
        <f t="shared" si="11"/>
        <v>28</v>
      </c>
      <c r="T66" s="37">
        <f t="shared" si="12"/>
        <v>27</v>
      </c>
      <c r="U66" s="37">
        <f t="shared" si="13"/>
        <v>15</v>
      </c>
      <c r="V66" s="37">
        <f t="shared" si="14"/>
        <v>70</v>
      </c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</row>
    <row r="67" ht="19.5" customHeight="1">
      <c r="A67" s="33">
        <v>61.0</v>
      </c>
      <c r="B67" s="74" t="s">
        <v>162</v>
      </c>
      <c r="C67" s="35" t="s">
        <v>163</v>
      </c>
      <c r="D67" s="75"/>
      <c r="E67" s="89"/>
      <c r="F67" s="75">
        <v>0.0</v>
      </c>
      <c r="G67" s="75">
        <f t="shared" si="1"/>
        <v>0</v>
      </c>
      <c r="H67" s="75">
        <f t="shared" si="2"/>
        <v>0</v>
      </c>
      <c r="I67" s="75">
        <f t="shared" si="3"/>
        <v>0</v>
      </c>
      <c r="J67" s="75">
        <v>12.0</v>
      </c>
      <c r="K67" s="75">
        <f t="shared" si="4"/>
        <v>0</v>
      </c>
      <c r="L67" s="75">
        <f t="shared" si="5"/>
        <v>0</v>
      </c>
      <c r="M67" s="75">
        <f t="shared" si="6"/>
        <v>0</v>
      </c>
      <c r="N67" s="75">
        <v>16.0</v>
      </c>
      <c r="O67" s="75">
        <f t="shared" si="7"/>
        <v>0</v>
      </c>
      <c r="P67" s="75">
        <f t="shared" si="8"/>
        <v>0</v>
      </c>
      <c r="Q67" s="75">
        <f t="shared" si="9"/>
        <v>0</v>
      </c>
      <c r="R67" s="90">
        <f t="shared" si="10"/>
        <v>28</v>
      </c>
      <c r="S67" s="37">
        <f t="shared" si="11"/>
        <v>11.2</v>
      </c>
      <c r="T67" s="37">
        <f t="shared" si="12"/>
        <v>10.2</v>
      </c>
      <c r="U67" s="37">
        <f t="shared" si="13"/>
        <v>6.6</v>
      </c>
      <c r="V67" s="37">
        <f t="shared" si="14"/>
        <v>28</v>
      </c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</row>
    <row r="68" ht="19.5" customHeight="1">
      <c r="A68" s="33">
        <v>62.0</v>
      </c>
      <c r="B68" s="74" t="s">
        <v>164</v>
      </c>
      <c r="C68" s="35" t="s">
        <v>165</v>
      </c>
      <c r="D68" s="75"/>
      <c r="E68" s="89"/>
      <c r="F68" s="75">
        <v>14.0</v>
      </c>
      <c r="G68" s="75">
        <f t="shared" si="1"/>
        <v>1</v>
      </c>
      <c r="H68" s="75">
        <f t="shared" si="2"/>
        <v>1</v>
      </c>
      <c r="I68" s="75">
        <f t="shared" si="3"/>
        <v>1</v>
      </c>
      <c r="J68" s="75">
        <v>28.0</v>
      </c>
      <c r="K68" s="75">
        <f t="shared" si="4"/>
        <v>1</v>
      </c>
      <c r="L68" s="75">
        <f t="shared" si="5"/>
        <v>1</v>
      </c>
      <c r="M68" s="75">
        <f t="shared" si="6"/>
        <v>1</v>
      </c>
      <c r="N68" s="75">
        <v>28.0</v>
      </c>
      <c r="O68" s="75">
        <f t="shared" si="7"/>
        <v>1</v>
      </c>
      <c r="P68" s="75">
        <f t="shared" si="8"/>
        <v>1</v>
      </c>
      <c r="Q68" s="75">
        <f t="shared" si="9"/>
        <v>1</v>
      </c>
      <c r="R68" s="90">
        <f t="shared" si="10"/>
        <v>70</v>
      </c>
      <c r="S68" s="37">
        <f t="shared" si="11"/>
        <v>28</v>
      </c>
      <c r="T68" s="37">
        <f t="shared" si="12"/>
        <v>27</v>
      </c>
      <c r="U68" s="37">
        <f t="shared" si="13"/>
        <v>15</v>
      </c>
      <c r="V68" s="37">
        <f t="shared" si="14"/>
        <v>70</v>
      </c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</row>
    <row r="69" ht="19.5" customHeight="1">
      <c r="A69" s="33">
        <v>63.0</v>
      </c>
      <c r="B69" s="74" t="s">
        <v>166</v>
      </c>
      <c r="C69" s="35" t="s">
        <v>167</v>
      </c>
      <c r="D69" s="75"/>
      <c r="E69" s="89"/>
      <c r="F69" s="75">
        <v>14.0</v>
      </c>
      <c r="G69" s="75">
        <f t="shared" si="1"/>
        <v>1</v>
      </c>
      <c r="H69" s="75">
        <f t="shared" si="2"/>
        <v>1</v>
      </c>
      <c r="I69" s="75">
        <f t="shared" si="3"/>
        <v>1</v>
      </c>
      <c r="J69" s="75">
        <v>28.0</v>
      </c>
      <c r="K69" s="75">
        <f t="shared" si="4"/>
        <v>1</v>
      </c>
      <c r="L69" s="75">
        <f t="shared" si="5"/>
        <v>1</v>
      </c>
      <c r="M69" s="75">
        <f t="shared" si="6"/>
        <v>1</v>
      </c>
      <c r="N69" s="75">
        <v>28.0</v>
      </c>
      <c r="O69" s="75">
        <f t="shared" si="7"/>
        <v>1</v>
      </c>
      <c r="P69" s="75">
        <f t="shared" si="8"/>
        <v>1</v>
      </c>
      <c r="Q69" s="75">
        <f t="shared" si="9"/>
        <v>1</v>
      </c>
      <c r="R69" s="90">
        <f t="shared" si="10"/>
        <v>70</v>
      </c>
      <c r="S69" s="37">
        <f t="shared" si="11"/>
        <v>28</v>
      </c>
      <c r="T69" s="37">
        <f t="shared" si="12"/>
        <v>27</v>
      </c>
      <c r="U69" s="37">
        <f t="shared" si="13"/>
        <v>15</v>
      </c>
      <c r="V69" s="37">
        <f t="shared" si="14"/>
        <v>70</v>
      </c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</row>
    <row r="70" ht="19.5" customHeight="1">
      <c r="A70" s="33">
        <v>64.0</v>
      </c>
      <c r="B70" s="74" t="s">
        <v>168</v>
      </c>
      <c r="C70" s="35" t="s">
        <v>169</v>
      </c>
      <c r="D70" s="75"/>
      <c r="E70" s="89"/>
      <c r="F70" s="75">
        <v>14.0</v>
      </c>
      <c r="G70" s="75">
        <f t="shared" si="1"/>
        <v>1</v>
      </c>
      <c r="H70" s="75">
        <f t="shared" si="2"/>
        <v>1</v>
      </c>
      <c r="I70" s="75">
        <f t="shared" si="3"/>
        <v>1</v>
      </c>
      <c r="J70" s="75">
        <v>22.0</v>
      </c>
      <c r="K70" s="75">
        <f t="shared" si="4"/>
        <v>1</v>
      </c>
      <c r="L70" s="75">
        <f t="shared" si="5"/>
        <v>0</v>
      </c>
      <c r="M70" s="75">
        <f t="shared" si="6"/>
        <v>0</v>
      </c>
      <c r="N70" s="75">
        <v>25.0</v>
      </c>
      <c r="O70" s="75">
        <f t="shared" si="7"/>
        <v>1</v>
      </c>
      <c r="P70" s="75">
        <f t="shared" si="8"/>
        <v>1</v>
      </c>
      <c r="Q70" s="75">
        <f t="shared" si="9"/>
        <v>0</v>
      </c>
      <c r="R70" s="90">
        <f t="shared" si="10"/>
        <v>61</v>
      </c>
      <c r="S70" s="37">
        <f t="shared" si="11"/>
        <v>24.4</v>
      </c>
      <c r="T70" s="37">
        <f t="shared" si="12"/>
        <v>23.4</v>
      </c>
      <c r="U70" s="37">
        <f t="shared" si="13"/>
        <v>13.2</v>
      </c>
      <c r="V70" s="37">
        <f t="shared" si="14"/>
        <v>61</v>
      </c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</row>
    <row r="71" ht="19.5" customHeight="1">
      <c r="A71" s="33">
        <v>65.0</v>
      </c>
      <c r="B71" s="74" t="s">
        <v>170</v>
      </c>
      <c r="C71" s="35" t="s">
        <v>171</v>
      </c>
      <c r="D71" s="75"/>
      <c r="E71" s="89"/>
      <c r="F71" s="75">
        <v>14.0</v>
      </c>
      <c r="G71" s="75">
        <f t="shared" si="1"/>
        <v>1</v>
      </c>
      <c r="H71" s="75">
        <f t="shared" si="2"/>
        <v>1</v>
      </c>
      <c r="I71" s="75">
        <f t="shared" si="3"/>
        <v>1</v>
      </c>
      <c r="J71" s="75">
        <v>23.0</v>
      </c>
      <c r="K71" s="75">
        <f t="shared" si="4"/>
        <v>1</v>
      </c>
      <c r="L71" s="75">
        <f t="shared" si="5"/>
        <v>1</v>
      </c>
      <c r="M71" s="75">
        <f t="shared" si="6"/>
        <v>0</v>
      </c>
      <c r="N71" s="75">
        <v>28.0</v>
      </c>
      <c r="O71" s="75">
        <f t="shared" si="7"/>
        <v>1</v>
      </c>
      <c r="P71" s="75">
        <f t="shared" si="8"/>
        <v>1</v>
      </c>
      <c r="Q71" s="75">
        <f t="shared" si="9"/>
        <v>1</v>
      </c>
      <c r="R71" s="90">
        <f t="shared" si="10"/>
        <v>65</v>
      </c>
      <c r="S71" s="37">
        <f t="shared" si="11"/>
        <v>26</v>
      </c>
      <c r="T71" s="37">
        <f t="shared" si="12"/>
        <v>25</v>
      </c>
      <c r="U71" s="37">
        <f t="shared" si="13"/>
        <v>14</v>
      </c>
      <c r="V71" s="37">
        <f t="shared" si="14"/>
        <v>65</v>
      </c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</row>
    <row r="72" ht="19.5" customHeight="1">
      <c r="A72" s="33">
        <v>66.0</v>
      </c>
      <c r="B72" s="74" t="s">
        <v>172</v>
      </c>
      <c r="C72" s="35" t="s">
        <v>173</v>
      </c>
      <c r="D72" s="75"/>
      <c r="E72" s="89"/>
      <c r="F72" s="75">
        <v>0.0</v>
      </c>
      <c r="G72" s="75">
        <f t="shared" si="1"/>
        <v>0</v>
      </c>
      <c r="H72" s="75">
        <f t="shared" si="2"/>
        <v>0</v>
      </c>
      <c r="I72" s="75">
        <f t="shared" si="3"/>
        <v>0</v>
      </c>
      <c r="J72" s="75">
        <v>0.0</v>
      </c>
      <c r="K72" s="75">
        <f t="shared" si="4"/>
        <v>0</v>
      </c>
      <c r="L72" s="75">
        <f t="shared" si="5"/>
        <v>0</v>
      </c>
      <c r="M72" s="75">
        <f t="shared" si="6"/>
        <v>0</v>
      </c>
      <c r="N72" s="75">
        <v>0.0</v>
      </c>
      <c r="O72" s="75">
        <f t="shared" si="7"/>
        <v>0</v>
      </c>
      <c r="P72" s="75">
        <f t="shared" si="8"/>
        <v>0</v>
      </c>
      <c r="Q72" s="75">
        <f t="shared" si="9"/>
        <v>0</v>
      </c>
      <c r="R72" s="90">
        <f t="shared" si="10"/>
        <v>0</v>
      </c>
      <c r="S72" s="37">
        <f t="shared" si="11"/>
        <v>0</v>
      </c>
      <c r="T72" s="37">
        <f t="shared" si="12"/>
        <v>-1</v>
      </c>
      <c r="U72" s="37">
        <f t="shared" si="13"/>
        <v>1</v>
      </c>
      <c r="V72" s="37">
        <f t="shared" si="14"/>
        <v>0</v>
      </c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</row>
    <row r="73" ht="19.5" customHeight="1">
      <c r="A73" s="33">
        <v>67.0</v>
      </c>
      <c r="B73" s="74" t="s">
        <v>174</v>
      </c>
      <c r="C73" s="35" t="s">
        <v>175</v>
      </c>
      <c r="D73" s="75"/>
      <c r="E73" s="89"/>
      <c r="F73" s="75">
        <v>14.0</v>
      </c>
      <c r="G73" s="75">
        <f t="shared" si="1"/>
        <v>1</v>
      </c>
      <c r="H73" s="75">
        <f t="shared" si="2"/>
        <v>1</v>
      </c>
      <c r="I73" s="75">
        <f t="shared" si="3"/>
        <v>1</v>
      </c>
      <c r="J73" s="75">
        <v>22.0</v>
      </c>
      <c r="K73" s="75">
        <f t="shared" si="4"/>
        <v>1</v>
      </c>
      <c r="L73" s="75">
        <f t="shared" si="5"/>
        <v>0</v>
      </c>
      <c r="M73" s="75">
        <f t="shared" si="6"/>
        <v>0</v>
      </c>
      <c r="N73" s="75">
        <v>20.0</v>
      </c>
      <c r="O73" s="75">
        <f t="shared" si="7"/>
        <v>1</v>
      </c>
      <c r="P73" s="75">
        <f t="shared" si="8"/>
        <v>0</v>
      </c>
      <c r="Q73" s="75">
        <f t="shared" si="9"/>
        <v>0</v>
      </c>
      <c r="R73" s="90">
        <f t="shared" si="10"/>
        <v>56</v>
      </c>
      <c r="S73" s="37">
        <f t="shared" si="11"/>
        <v>22.4</v>
      </c>
      <c r="T73" s="37">
        <f t="shared" si="12"/>
        <v>21.4</v>
      </c>
      <c r="U73" s="37">
        <f t="shared" si="13"/>
        <v>12.2</v>
      </c>
      <c r="V73" s="37">
        <f t="shared" si="14"/>
        <v>56</v>
      </c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</row>
    <row r="74" ht="19.5" customHeight="1">
      <c r="A74" s="33">
        <v>68.0</v>
      </c>
      <c r="B74" s="74" t="s">
        <v>176</v>
      </c>
      <c r="C74" s="35" t="s">
        <v>177</v>
      </c>
      <c r="D74" s="75"/>
      <c r="E74" s="89"/>
      <c r="F74" s="75">
        <v>14.0</v>
      </c>
      <c r="G74" s="75">
        <f t="shared" si="1"/>
        <v>1</v>
      </c>
      <c r="H74" s="75">
        <f t="shared" si="2"/>
        <v>1</v>
      </c>
      <c r="I74" s="75">
        <f t="shared" si="3"/>
        <v>1</v>
      </c>
      <c r="J74" s="75">
        <v>28.0</v>
      </c>
      <c r="K74" s="75">
        <f t="shared" si="4"/>
        <v>1</v>
      </c>
      <c r="L74" s="75">
        <f t="shared" si="5"/>
        <v>1</v>
      </c>
      <c r="M74" s="75">
        <f t="shared" si="6"/>
        <v>1</v>
      </c>
      <c r="N74" s="75">
        <v>28.0</v>
      </c>
      <c r="O74" s="75">
        <f t="shared" si="7"/>
        <v>1</v>
      </c>
      <c r="P74" s="75">
        <f t="shared" si="8"/>
        <v>1</v>
      </c>
      <c r="Q74" s="75">
        <f t="shared" si="9"/>
        <v>1</v>
      </c>
      <c r="R74" s="90">
        <f t="shared" si="10"/>
        <v>70</v>
      </c>
      <c r="S74" s="37">
        <f t="shared" si="11"/>
        <v>28</v>
      </c>
      <c r="T74" s="37">
        <f t="shared" si="12"/>
        <v>27</v>
      </c>
      <c r="U74" s="37">
        <f t="shared" si="13"/>
        <v>15</v>
      </c>
      <c r="V74" s="37">
        <f t="shared" si="14"/>
        <v>70</v>
      </c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</row>
    <row r="75" ht="19.5" customHeight="1">
      <c r="A75" s="33">
        <v>69.0</v>
      </c>
      <c r="B75" s="74" t="s">
        <v>178</v>
      </c>
      <c r="C75" s="35" t="s">
        <v>179</v>
      </c>
      <c r="D75" s="75"/>
      <c r="E75" s="89"/>
      <c r="F75" s="75">
        <v>14.0</v>
      </c>
      <c r="G75" s="75">
        <f t="shared" si="1"/>
        <v>1</v>
      </c>
      <c r="H75" s="75">
        <f t="shared" si="2"/>
        <v>1</v>
      </c>
      <c r="I75" s="75">
        <f t="shared" si="3"/>
        <v>1</v>
      </c>
      <c r="J75" s="75">
        <v>28.0</v>
      </c>
      <c r="K75" s="75">
        <f t="shared" si="4"/>
        <v>1</v>
      </c>
      <c r="L75" s="75">
        <f t="shared" si="5"/>
        <v>1</v>
      </c>
      <c r="M75" s="75">
        <f t="shared" si="6"/>
        <v>1</v>
      </c>
      <c r="N75" s="75">
        <v>28.0</v>
      </c>
      <c r="O75" s="75">
        <f t="shared" si="7"/>
        <v>1</v>
      </c>
      <c r="P75" s="75">
        <f t="shared" si="8"/>
        <v>1</v>
      </c>
      <c r="Q75" s="75">
        <f t="shared" si="9"/>
        <v>1</v>
      </c>
      <c r="R75" s="90">
        <f t="shared" si="10"/>
        <v>70</v>
      </c>
      <c r="S75" s="37">
        <f t="shared" si="11"/>
        <v>28</v>
      </c>
      <c r="T75" s="37">
        <f t="shared" si="12"/>
        <v>27</v>
      </c>
      <c r="U75" s="37">
        <f t="shared" si="13"/>
        <v>15</v>
      </c>
      <c r="V75" s="37">
        <f t="shared" si="14"/>
        <v>70</v>
      </c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</row>
    <row r="76" ht="19.5" customHeight="1">
      <c r="A76" s="33">
        <v>70.0</v>
      </c>
      <c r="B76" s="74" t="s">
        <v>180</v>
      </c>
      <c r="C76" s="35" t="s">
        <v>181</v>
      </c>
      <c r="D76" s="75"/>
      <c r="E76" s="89"/>
      <c r="F76" s="75">
        <v>14.0</v>
      </c>
      <c r="G76" s="75">
        <f t="shared" si="1"/>
        <v>1</v>
      </c>
      <c r="H76" s="75">
        <f t="shared" si="2"/>
        <v>1</v>
      </c>
      <c r="I76" s="75">
        <f t="shared" si="3"/>
        <v>1</v>
      </c>
      <c r="J76" s="75">
        <v>21.0</v>
      </c>
      <c r="K76" s="75">
        <f t="shared" si="4"/>
        <v>1</v>
      </c>
      <c r="L76" s="75">
        <f t="shared" si="5"/>
        <v>0</v>
      </c>
      <c r="M76" s="75">
        <f t="shared" si="6"/>
        <v>0</v>
      </c>
      <c r="N76" s="75">
        <v>20.0</v>
      </c>
      <c r="O76" s="75">
        <f t="shared" si="7"/>
        <v>1</v>
      </c>
      <c r="P76" s="75">
        <f t="shared" si="8"/>
        <v>0</v>
      </c>
      <c r="Q76" s="75">
        <f t="shared" si="9"/>
        <v>0</v>
      </c>
      <c r="R76" s="90">
        <f t="shared" si="10"/>
        <v>55</v>
      </c>
      <c r="S76" s="37">
        <f t="shared" si="11"/>
        <v>22</v>
      </c>
      <c r="T76" s="37">
        <f t="shared" si="12"/>
        <v>21</v>
      </c>
      <c r="U76" s="37">
        <f t="shared" si="13"/>
        <v>12</v>
      </c>
      <c r="V76" s="37">
        <f t="shared" si="14"/>
        <v>55</v>
      </c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</row>
    <row r="77" ht="19.5" customHeight="1">
      <c r="A77" s="33">
        <v>71.0</v>
      </c>
      <c r="B77" s="74" t="s">
        <v>182</v>
      </c>
      <c r="C77" s="35" t="s">
        <v>183</v>
      </c>
      <c r="D77" s="75"/>
      <c r="E77" s="89"/>
      <c r="F77" s="75">
        <v>14.0</v>
      </c>
      <c r="G77" s="75">
        <f t="shared" si="1"/>
        <v>1</v>
      </c>
      <c r="H77" s="75">
        <f t="shared" si="2"/>
        <v>1</v>
      </c>
      <c r="I77" s="75">
        <f t="shared" si="3"/>
        <v>1</v>
      </c>
      <c r="J77" s="75">
        <v>28.0</v>
      </c>
      <c r="K77" s="75">
        <f t="shared" si="4"/>
        <v>1</v>
      </c>
      <c r="L77" s="75">
        <f t="shared" si="5"/>
        <v>1</v>
      </c>
      <c r="M77" s="75">
        <f t="shared" si="6"/>
        <v>1</v>
      </c>
      <c r="N77" s="75">
        <v>28.0</v>
      </c>
      <c r="O77" s="75">
        <f t="shared" si="7"/>
        <v>1</v>
      </c>
      <c r="P77" s="75">
        <f t="shared" si="8"/>
        <v>1</v>
      </c>
      <c r="Q77" s="75">
        <f t="shared" si="9"/>
        <v>1</v>
      </c>
      <c r="R77" s="90">
        <f t="shared" si="10"/>
        <v>70</v>
      </c>
      <c r="S77" s="37">
        <f t="shared" si="11"/>
        <v>28</v>
      </c>
      <c r="T77" s="37">
        <f t="shared" si="12"/>
        <v>27</v>
      </c>
      <c r="U77" s="37">
        <f t="shared" si="13"/>
        <v>15</v>
      </c>
      <c r="V77" s="37">
        <f t="shared" si="14"/>
        <v>70</v>
      </c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</row>
    <row r="78" ht="19.5" customHeight="1">
      <c r="A78" s="33">
        <v>72.0</v>
      </c>
      <c r="B78" s="74" t="s">
        <v>184</v>
      </c>
      <c r="C78" s="35" t="s">
        <v>185</v>
      </c>
      <c r="D78" s="75"/>
      <c r="E78" s="89"/>
      <c r="F78" s="75">
        <v>14.0</v>
      </c>
      <c r="G78" s="75">
        <f t="shared" si="1"/>
        <v>1</v>
      </c>
      <c r="H78" s="75">
        <f t="shared" si="2"/>
        <v>1</v>
      </c>
      <c r="I78" s="75">
        <f t="shared" si="3"/>
        <v>1</v>
      </c>
      <c r="J78" s="75">
        <v>28.0</v>
      </c>
      <c r="K78" s="75">
        <f t="shared" si="4"/>
        <v>1</v>
      </c>
      <c r="L78" s="75">
        <f t="shared" si="5"/>
        <v>1</v>
      </c>
      <c r="M78" s="75">
        <f t="shared" si="6"/>
        <v>1</v>
      </c>
      <c r="N78" s="75">
        <v>28.0</v>
      </c>
      <c r="O78" s="75">
        <f t="shared" si="7"/>
        <v>1</v>
      </c>
      <c r="P78" s="75">
        <f t="shared" si="8"/>
        <v>1</v>
      </c>
      <c r="Q78" s="75">
        <f t="shared" si="9"/>
        <v>1</v>
      </c>
      <c r="R78" s="90">
        <f t="shared" si="10"/>
        <v>70</v>
      </c>
      <c r="S78" s="37">
        <f t="shared" si="11"/>
        <v>28</v>
      </c>
      <c r="T78" s="37">
        <f t="shared" si="12"/>
        <v>27</v>
      </c>
      <c r="U78" s="37">
        <f t="shared" si="13"/>
        <v>15</v>
      </c>
      <c r="V78" s="37">
        <f t="shared" si="14"/>
        <v>70</v>
      </c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</row>
    <row r="79" ht="19.5" customHeight="1">
      <c r="A79" s="33">
        <v>73.0</v>
      </c>
      <c r="B79" s="74" t="s">
        <v>186</v>
      </c>
      <c r="C79" s="35" t="s">
        <v>187</v>
      </c>
      <c r="D79" s="75"/>
      <c r="E79" s="89"/>
      <c r="F79" s="75">
        <v>14.0</v>
      </c>
      <c r="G79" s="75">
        <f t="shared" si="1"/>
        <v>1</v>
      </c>
      <c r="H79" s="75">
        <f t="shared" si="2"/>
        <v>1</v>
      </c>
      <c r="I79" s="75">
        <f t="shared" si="3"/>
        <v>1</v>
      </c>
      <c r="J79" s="75">
        <v>22.0</v>
      </c>
      <c r="K79" s="75">
        <f t="shared" si="4"/>
        <v>1</v>
      </c>
      <c r="L79" s="75">
        <f t="shared" si="5"/>
        <v>0</v>
      </c>
      <c r="M79" s="75">
        <f t="shared" si="6"/>
        <v>0</v>
      </c>
      <c r="N79" s="75">
        <v>25.0</v>
      </c>
      <c r="O79" s="75">
        <f t="shared" si="7"/>
        <v>1</v>
      </c>
      <c r="P79" s="75">
        <f t="shared" si="8"/>
        <v>1</v>
      </c>
      <c r="Q79" s="75">
        <f t="shared" si="9"/>
        <v>0</v>
      </c>
      <c r="R79" s="90">
        <f t="shared" si="10"/>
        <v>61</v>
      </c>
      <c r="S79" s="37">
        <f t="shared" si="11"/>
        <v>24.4</v>
      </c>
      <c r="T79" s="37">
        <f t="shared" si="12"/>
        <v>23.4</v>
      </c>
      <c r="U79" s="37">
        <f t="shared" si="13"/>
        <v>13.2</v>
      </c>
      <c r="V79" s="37">
        <f t="shared" si="14"/>
        <v>61</v>
      </c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</row>
    <row r="80" ht="19.5" customHeight="1">
      <c r="A80" s="33">
        <v>74.0</v>
      </c>
      <c r="B80" s="74" t="s">
        <v>188</v>
      </c>
      <c r="C80" s="35" t="s">
        <v>189</v>
      </c>
      <c r="D80" s="75"/>
      <c r="E80" s="89"/>
      <c r="F80" s="75">
        <v>14.0</v>
      </c>
      <c r="G80" s="75">
        <f t="shared" si="1"/>
        <v>1</v>
      </c>
      <c r="H80" s="75">
        <f t="shared" si="2"/>
        <v>1</v>
      </c>
      <c r="I80" s="75">
        <f t="shared" si="3"/>
        <v>1</v>
      </c>
      <c r="J80" s="75">
        <v>28.0</v>
      </c>
      <c r="K80" s="75">
        <f t="shared" si="4"/>
        <v>1</v>
      </c>
      <c r="L80" s="75">
        <f t="shared" si="5"/>
        <v>1</v>
      </c>
      <c r="M80" s="75">
        <f t="shared" si="6"/>
        <v>1</v>
      </c>
      <c r="N80" s="75">
        <v>28.0</v>
      </c>
      <c r="O80" s="75">
        <f t="shared" si="7"/>
        <v>1</v>
      </c>
      <c r="P80" s="75">
        <f t="shared" si="8"/>
        <v>1</v>
      </c>
      <c r="Q80" s="75">
        <f t="shared" si="9"/>
        <v>1</v>
      </c>
      <c r="R80" s="90">
        <f t="shared" si="10"/>
        <v>70</v>
      </c>
      <c r="S80" s="37">
        <f t="shared" si="11"/>
        <v>28</v>
      </c>
      <c r="T80" s="37">
        <f t="shared" si="12"/>
        <v>27</v>
      </c>
      <c r="U80" s="37">
        <f t="shared" si="13"/>
        <v>15</v>
      </c>
      <c r="V80" s="37">
        <f t="shared" si="14"/>
        <v>70</v>
      </c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</row>
    <row r="81" ht="19.5" customHeight="1">
      <c r="A81" s="33">
        <v>75.0</v>
      </c>
      <c r="B81" s="74" t="s">
        <v>190</v>
      </c>
      <c r="C81" s="35" t="s">
        <v>191</v>
      </c>
      <c r="D81" s="75"/>
      <c r="E81" s="89"/>
      <c r="F81" s="75">
        <v>14.0</v>
      </c>
      <c r="G81" s="75">
        <f t="shared" si="1"/>
        <v>1</v>
      </c>
      <c r="H81" s="75">
        <f t="shared" si="2"/>
        <v>1</v>
      </c>
      <c r="I81" s="75">
        <f t="shared" si="3"/>
        <v>1</v>
      </c>
      <c r="J81" s="75">
        <v>22.0</v>
      </c>
      <c r="K81" s="75">
        <f t="shared" si="4"/>
        <v>1</v>
      </c>
      <c r="L81" s="75">
        <f t="shared" si="5"/>
        <v>0</v>
      </c>
      <c r="M81" s="75">
        <f t="shared" si="6"/>
        <v>0</v>
      </c>
      <c r="N81" s="75">
        <v>25.0</v>
      </c>
      <c r="O81" s="75">
        <f t="shared" si="7"/>
        <v>1</v>
      </c>
      <c r="P81" s="75">
        <f t="shared" si="8"/>
        <v>1</v>
      </c>
      <c r="Q81" s="75">
        <f t="shared" si="9"/>
        <v>0</v>
      </c>
      <c r="R81" s="90">
        <f t="shared" si="10"/>
        <v>61</v>
      </c>
      <c r="S81" s="37">
        <f t="shared" si="11"/>
        <v>24.4</v>
      </c>
      <c r="T81" s="37">
        <f t="shared" si="12"/>
        <v>23.4</v>
      </c>
      <c r="U81" s="37">
        <f t="shared" si="13"/>
        <v>13.2</v>
      </c>
      <c r="V81" s="37">
        <f t="shared" si="14"/>
        <v>61</v>
      </c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</row>
    <row r="82" ht="19.5" customHeight="1">
      <c r="A82" s="33">
        <v>76.0</v>
      </c>
      <c r="B82" s="74" t="s">
        <v>192</v>
      </c>
      <c r="C82" s="35" t="s">
        <v>193</v>
      </c>
      <c r="D82" s="75"/>
      <c r="E82" s="89"/>
      <c r="F82" s="75">
        <v>14.0</v>
      </c>
      <c r="G82" s="75">
        <f t="shared" si="1"/>
        <v>1</v>
      </c>
      <c r="H82" s="75">
        <f t="shared" si="2"/>
        <v>1</v>
      </c>
      <c r="I82" s="75">
        <f t="shared" si="3"/>
        <v>1</v>
      </c>
      <c r="J82" s="75">
        <v>28.0</v>
      </c>
      <c r="K82" s="75">
        <f t="shared" si="4"/>
        <v>1</v>
      </c>
      <c r="L82" s="75">
        <f t="shared" si="5"/>
        <v>1</v>
      </c>
      <c r="M82" s="75">
        <f t="shared" si="6"/>
        <v>1</v>
      </c>
      <c r="N82" s="75">
        <v>28.0</v>
      </c>
      <c r="O82" s="75">
        <f t="shared" si="7"/>
        <v>1</v>
      </c>
      <c r="P82" s="75">
        <f t="shared" si="8"/>
        <v>1</v>
      </c>
      <c r="Q82" s="75">
        <f t="shared" si="9"/>
        <v>1</v>
      </c>
      <c r="R82" s="90">
        <f t="shared" si="10"/>
        <v>70</v>
      </c>
      <c r="S82" s="37">
        <f t="shared" si="11"/>
        <v>28</v>
      </c>
      <c r="T82" s="37">
        <f t="shared" si="12"/>
        <v>27</v>
      </c>
      <c r="U82" s="37">
        <f t="shared" si="13"/>
        <v>15</v>
      </c>
      <c r="V82" s="37">
        <f t="shared" si="14"/>
        <v>70</v>
      </c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</row>
    <row r="83" ht="19.5" customHeight="1">
      <c r="A83" s="33">
        <v>77.0</v>
      </c>
      <c r="B83" s="74" t="s">
        <v>194</v>
      </c>
      <c r="C83" s="35" t="s">
        <v>195</v>
      </c>
      <c r="D83" s="75"/>
      <c r="E83" s="89"/>
      <c r="F83" s="75">
        <v>14.0</v>
      </c>
      <c r="G83" s="75">
        <f t="shared" si="1"/>
        <v>1</v>
      </c>
      <c r="H83" s="75">
        <f t="shared" si="2"/>
        <v>1</v>
      </c>
      <c r="I83" s="75">
        <f t="shared" si="3"/>
        <v>1</v>
      </c>
      <c r="J83" s="75">
        <v>22.0</v>
      </c>
      <c r="K83" s="75">
        <f t="shared" si="4"/>
        <v>1</v>
      </c>
      <c r="L83" s="75">
        <f t="shared" si="5"/>
        <v>0</v>
      </c>
      <c r="M83" s="75">
        <f t="shared" si="6"/>
        <v>0</v>
      </c>
      <c r="N83" s="75">
        <v>20.0</v>
      </c>
      <c r="O83" s="75">
        <f t="shared" si="7"/>
        <v>1</v>
      </c>
      <c r="P83" s="75">
        <f t="shared" si="8"/>
        <v>0</v>
      </c>
      <c r="Q83" s="75">
        <f t="shared" si="9"/>
        <v>0</v>
      </c>
      <c r="R83" s="90">
        <f t="shared" si="10"/>
        <v>56</v>
      </c>
      <c r="S83" s="37">
        <f t="shared" si="11"/>
        <v>22.4</v>
      </c>
      <c r="T83" s="37">
        <f t="shared" si="12"/>
        <v>21.4</v>
      </c>
      <c r="U83" s="37">
        <f t="shared" si="13"/>
        <v>12.2</v>
      </c>
      <c r="V83" s="37">
        <f t="shared" si="14"/>
        <v>56</v>
      </c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</row>
    <row r="84" ht="19.5" customHeight="1">
      <c r="A84" s="33">
        <v>78.0</v>
      </c>
      <c r="B84" s="74" t="s">
        <v>196</v>
      </c>
      <c r="C84" s="35" t="s">
        <v>197</v>
      </c>
      <c r="D84" s="75"/>
      <c r="E84" s="89"/>
      <c r="F84" s="75">
        <v>14.0</v>
      </c>
      <c r="G84" s="75">
        <f t="shared" si="1"/>
        <v>1</v>
      </c>
      <c r="H84" s="75">
        <f t="shared" si="2"/>
        <v>1</v>
      </c>
      <c r="I84" s="75">
        <f t="shared" si="3"/>
        <v>1</v>
      </c>
      <c r="J84" s="75">
        <v>23.0</v>
      </c>
      <c r="K84" s="75">
        <f t="shared" si="4"/>
        <v>1</v>
      </c>
      <c r="L84" s="75">
        <f t="shared" si="5"/>
        <v>1</v>
      </c>
      <c r="M84" s="75">
        <f t="shared" si="6"/>
        <v>0</v>
      </c>
      <c r="N84" s="75">
        <v>28.0</v>
      </c>
      <c r="O84" s="75">
        <f t="shared" si="7"/>
        <v>1</v>
      </c>
      <c r="P84" s="75">
        <f t="shared" si="8"/>
        <v>1</v>
      </c>
      <c r="Q84" s="75">
        <f t="shared" si="9"/>
        <v>1</v>
      </c>
      <c r="R84" s="90">
        <f t="shared" si="10"/>
        <v>65</v>
      </c>
      <c r="S84" s="37">
        <f t="shared" si="11"/>
        <v>26</v>
      </c>
      <c r="T84" s="37">
        <f t="shared" si="12"/>
        <v>25</v>
      </c>
      <c r="U84" s="37">
        <f t="shared" si="13"/>
        <v>14</v>
      </c>
      <c r="V84" s="37">
        <f t="shared" si="14"/>
        <v>65</v>
      </c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</row>
    <row r="85" ht="19.5" customHeight="1">
      <c r="A85" s="33">
        <v>79.0</v>
      </c>
      <c r="B85" s="74" t="s">
        <v>198</v>
      </c>
      <c r="C85" s="35" t="s">
        <v>199</v>
      </c>
      <c r="D85" s="75"/>
      <c r="E85" s="89"/>
      <c r="F85" s="75">
        <v>14.0</v>
      </c>
      <c r="G85" s="75">
        <f t="shared" si="1"/>
        <v>1</v>
      </c>
      <c r="H85" s="75">
        <f t="shared" si="2"/>
        <v>1</v>
      </c>
      <c r="I85" s="75">
        <f t="shared" si="3"/>
        <v>1</v>
      </c>
      <c r="J85" s="75">
        <v>28.0</v>
      </c>
      <c r="K85" s="75">
        <f t="shared" si="4"/>
        <v>1</v>
      </c>
      <c r="L85" s="75">
        <f t="shared" si="5"/>
        <v>1</v>
      </c>
      <c r="M85" s="75">
        <f t="shared" si="6"/>
        <v>1</v>
      </c>
      <c r="N85" s="75">
        <v>28.0</v>
      </c>
      <c r="O85" s="75">
        <f t="shared" si="7"/>
        <v>1</v>
      </c>
      <c r="P85" s="75">
        <f t="shared" si="8"/>
        <v>1</v>
      </c>
      <c r="Q85" s="75">
        <f t="shared" si="9"/>
        <v>1</v>
      </c>
      <c r="R85" s="90">
        <f t="shared" si="10"/>
        <v>70</v>
      </c>
      <c r="S85" s="37">
        <f t="shared" si="11"/>
        <v>28</v>
      </c>
      <c r="T85" s="37">
        <f t="shared" si="12"/>
        <v>27</v>
      </c>
      <c r="U85" s="37">
        <f t="shared" si="13"/>
        <v>15</v>
      </c>
      <c r="V85" s="37">
        <f t="shared" si="14"/>
        <v>70</v>
      </c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</row>
    <row r="86" ht="19.5" customHeight="1">
      <c r="A86" s="33">
        <v>80.0</v>
      </c>
      <c r="B86" s="74" t="s">
        <v>200</v>
      </c>
      <c r="C86" s="35" t="s">
        <v>201</v>
      </c>
      <c r="D86" s="75"/>
      <c r="E86" s="89"/>
      <c r="F86" s="75">
        <v>14.0</v>
      </c>
      <c r="G86" s="75">
        <f t="shared" si="1"/>
        <v>1</v>
      </c>
      <c r="H86" s="75">
        <f t="shared" si="2"/>
        <v>1</v>
      </c>
      <c r="I86" s="75">
        <f t="shared" si="3"/>
        <v>1</v>
      </c>
      <c r="J86" s="75">
        <v>23.0</v>
      </c>
      <c r="K86" s="75">
        <f t="shared" si="4"/>
        <v>1</v>
      </c>
      <c r="L86" s="75">
        <f t="shared" si="5"/>
        <v>1</v>
      </c>
      <c r="M86" s="75">
        <f t="shared" si="6"/>
        <v>0</v>
      </c>
      <c r="N86" s="75">
        <v>28.0</v>
      </c>
      <c r="O86" s="75">
        <f t="shared" si="7"/>
        <v>1</v>
      </c>
      <c r="P86" s="75">
        <f t="shared" si="8"/>
        <v>1</v>
      </c>
      <c r="Q86" s="75">
        <f t="shared" si="9"/>
        <v>1</v>
      </c>
      <c r="R86" s="90">
        <f t="shared" si="10"/>
        <v>65</v>
      </c>
      <c r="S86" s="37">
        <f t="shared" si="11"/>
        <v>26</v>
      </c>
      <c r="T86" s="37">
        <f t="shared" si="12"/>
        <v>25</v>
      </c>
      <c r="U86" s="37">
        <f t="shared" si="13"/>
        <v>14</v>
      </c>
      <c r="V86" s="37">
        <f t="shared" si="14"/>
        <v>65</v>
      </c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</row>
    <row r="87" ht="19.5" customHeight="1">
      <c r="A87" s="33">
        <v>81.0</v>
      </c>
      <c r="B87" s="74" t="s">
        <v>202</v>
      </c>
      <c r="C87" s="35" t="s">
        <v>203</v>
      </c>
      <c r="D87" s="75"/>
      <c r="E87" s="89"/>
      <c r="F87" s="75">
        <v>14.0</v>
      </c>
      <c r="G87" s="75">
        <f t="shared" si="1"/>
        <v>1</v>
      </c>
      <c r="H87" s="75">
        <f t="shared" si="2"/>
        <v>1</v>
      </c>
      <c r="I87" s="75">
        <f t="shared" si="3"/>
        <v>1</v>
      </c>
      <c r="J87" s="75">
        <v>28.0</v>
      </c>
      <c r="K87" s="75">
        <f t="shared" si="4"/>
        <v>1</v>
      </c>
      <c r="L87" s="75">
        <f t="shared" si="5"/>
        <v>1</v>
      </c>
      <c r="M87" s="75">
        <f t="shared" si="6"/>
        <v>1</v>
      </c>
      <c r="N87" s="75">
        <v>28.0</v>
      </c>
      <c r="O87" s="75">
        <f t="shared" si="7"/>
        <v>1</v>
      </c>
      <c r="P87" s="75">
        <f t="shared" si="8"/>
        <v>1</v>
      </c>
      <c r="Q87" s="75">
        <f t="shared" si="9"/>
        <v>1</v>
      </c>
      <c r="R87" s="90">
        <f t="shared" si="10"/>
        <v>70</v>
      </c>
      <c r="S87" s="37">
        <f t="shared" si="11"/>
        <v>28</v>
      </c>
      <c r="T87" s="37">
        <f t="shared" si="12"/>
        <v>27</v>
      </c>
      <c r="U87" s="37">
        <f t="shared" si="13"/>
        <v>15</v>
      </c>
      <c r="V87" s="37">
        <f t="shared" si="14"/>
        <v>70</v>
      </c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</row>
    <row r="88" ht="19.5" customHeight="1">
      <c r="A88" s="33">
        <v>82.0</v>
      </c>
      <c r="B88" s="74" t="s">
        <v>204</v>
      </c>
      <c r="C88" s="35" t="s">
        <v>205</v>
      </c>
      <c r="D88" s="75"/>
      <c r="E88" s="89"/>
      <c r="F88" s="75">
        <v>14.0</v>
      </c>
      <c r="G88" s="75">
        <f t="shared" si="1"/>
        <v>1</v>
      </c>
      <c r="H88" s="75">
        <f t="shared" si="2"/>
        <v>1</v>
      </c>
      <c r="I88" s="75">
        <f t="shared" si="3"/>
        <v>1</v>
      </c>
      <c r="J88" s="75">
        <v>28.0</v>
      </c>
      <c r="K88" s="75">
        <f t="shared" si="4"/>
        <v>1</v>
      </c>
      <c r="L88" s="75">
        <f t="shared" si="5"/>
        <v>1</v>
      </c>
      <c r="M88" s="75">
        <f t="shared" si="6"/>
        <v>1</v>
      </c>
      <c r="N88" s="75">
        <v>28.0</v>
      </c>
      <c r="O88" s="75">
        <f t="shared" si="7"/>
        <v>1</v>
      </c>
      <c r="P88" s="75">
        <f t="shared" si="8"/>
        <v>1</v>
      </c>
      <c r="Q88" s="75">
        <f t="shared" si="9"/>
        <v>1</v>
      </c>
      <c r="R88" s="90">
        <f t="shared" si="10"/>
        <v>70</v>
      </c>
      <c r="S88" s="37">
        <f t="shared" si="11"/>
        <v>28</v>
      </c>
      <c r="T88" s="37">
        <f t="shared" si="12"/>
        <v>27</v>
      </c>
      <c r="U88" s="37">
        <f t="shared" si="13"/>
        <v>15</v>
      </c>
      <c r="V88" s="37">
        <f t="shared" si="14"/>
        <v>70</v>
      </c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</row>
    <row r="89" ht="19.5" customHeight="1">
      <c r="A89" s="33">
        <v>83.0</v>
      </c>
      <c r="B89" s="74" t="s">
        <v>206</v>
      </c>
      <c r="C89" s="35" t="s">
        <v>207</v>
      </c>
      <c r="D89" s="75"/>
      <c r="E89" s="89"/>
      <c r="F89" s="75">
        <v>14.0</v>
      </c>
      <c r="G89" s="75">
        <f t="shared" si="1"/>
        <v>1</v>
      </c>
      <c r="H89" s="75">
        <f t="shared" si="2"/>
        <v>1</v>
      </c>
      <c r="I89" s="75">
        <f t="shared" si="3"/>
        <v>1</v>
      </c>
      <c r="J89" s="75">
        <v>28.0</v>
      </c>
      <c r="K89" s="75">
        <f t="shared" si="4"/>
        <v>1</v>
      </c>
      <c r="L89" s="75">
        <f t="shared" si="5"/>
        <v>1</v>
      </c>
      <c r="M89" s="75">
        <f t="shared" si="6"/>
        <v>1</v>
      </c>
      <c r="N89" s="75">
        <v>28.0</v>
      </c>
      <c r="O89" s="75">
        <f t="shared" si="7"/>
        <v>1</v>
      </c>
      <c r="P89" s="75">
        <f t="shared" si="8"/>
        <v>1</v>
      </c>
      <c r="Q89" s="75">
        <f t="shared" si="9"/>
        <v>1</v>
      </c>
      <c r="R89" s="90">
        <f t="shared" si="10"/>
        <v>70</v>
      </c>
      <c r="S89" s="37">
        <f t="shared" si="11"/>
        <v>28</v>
      </c>
      <c r="T89" s="37">
        <f t="shared" si="12"/>
        <v>27</v>
      </c>
      <c r="U89" s="37">
        <f t="shared" si="13"/>
        <v>15</v>
      </c>
      <c r="V89" s="37">
        <f t="shared" si="14"/>
        <v>70</v>
      </c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</row>
    <row r="90" ht="19.5" customHeight="1">
      <c r="A90" s="33">
        <v>84.0</v>
      </c>
      <c r="B90" s="74" t="s">
        <v>208</v>
      </c>
      <c r="C90" s="35" t="s">
        <v>209</v>
      </c>
      <c r="D90" s="75"/>
      <c r="E90" s="89"/>
      <c r="F90" s="75">
        <v>9.0</v>
      </c>
      <c r="G90" s="75">
        <f t="shared" si="1"/>
        <v>0</v>
      </c>
      <c r="H90" s="75">
        <f t="shared" si="2"/>
        <v>0</v>
      </c>
      <c r="I90" s="75">
        <f t="shared" si="3"/>
        <v>0</v>
      </c>
      <c r="J90" s="75">
        <v>14.0</v>
      </c>
      <c r="K90" s="75">
        <f t="shared" si="4"/>
        <v>0</v>
      </c>
      <c r="L90" s="75">
        <f t="shared" si="5"/>
        <v>0</v>
      </c>
      <c r="M90" s="75">
        <f t="shared" si="6"/>
        <v>0</v>
      </c>
      <c r="N90" s="75">
        <v>14.0</v>
      </c>
      <c r="O90" s="75">
        <f t="shared" si="7"/>
        <v>0</v>
      </c>
      <c r="P90" s="75">
        <f t="shared" si="8"/>
        <v>0</v>
      </c>
      <c r="Q90" s="75">
        <f t="shared" si="9"/>
        <v>0</v>
      </c>
      <c r="R90" s="90">
        <f t="shared" si="10"/>
        <v>37</v>
      </c>
      <c r="S90" s="37">
        <f t="shared" si="11"/>
        <v>14.8</v>
      </c>
      <c r="T90" s="37">
        <f t="shared" si="12"/>
        <v>13.8</v>
      </c>
      <c r="U90" s="37">
        <f t="shared" si="13"/>
        <v>8.4</v>
      </c>
      <c r="V90" s="37">
        <f t="shared" si="14"/>
        <v>37</v>
      </c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</row>
    <row r="91" ht="19.5" customHeight="1">
      <c r="A91" s="33">
        <v>85.0</v>
      </c>
      <c r="B91" s="74" t="s">
        <v>210</v>
      </c>
      <c r="C91" s="35" t="s">
        <v>211</v>
      </c>
      <c r="D91" s="75"/>
      <c r="E91" s="89"/>
      <c r="F91" s="75">
        <v>0.0</v>
      </c>
      <c r="G91" s="75">
        <f t="shared" si="1"/>
        <v>0</v>
      </c>
      <c r="H91" s="75">
        <f t="shared" si="2"/>
        <v>0</v>
      </c>
      <c r="I91" s="75">
        <f t="shared" si="3"/>
        <v>0</v>
      </c>
      <c r="J91" s="75">
        <v>17.0</v>
      </c>
      <c r="K91" s="75">
        <f t="shared" si="4"/>
        <v>0</v>
      </c>
      <c r="L91" s="75">
        <f t="shared" si="5"/>
        <v>0</v>
      </c>
      <c r="M91" s="75">
        <f t="shared" si="6"/>
        <v>0</v>
      </c>
      <c r="N91" s="75">
        <v>20.0</v>
      </c>
      <c r="O91" s="75">
        <f t="shared" si="7"/>
        <v>1</v>
      </c>
      <c r="P91" s="75">
        <f t="shared" si="8"/>
        <v>0</v>
      </c>
      <c r="Q91" s="75">
        <f t="shared" si="9"/>
        <v>0</v>
      </c>
      <c r="R91" s="90">
        <f t="shared" si="10"/>
        <v>37</v>
      </c>
      <c r="S91" s="37">
        <f t="shared" si="11"/>
        <v>14.8</v>
      </c>
      <c r="T91" s="37">
        <f t="shared" si="12"/>
        <v>13.8</v>
      </c>
      <c r="U91" s="37">
        <f t="shared" si="13"/>
        <v>8.4</v>
      </c>
      <c r="V91" s="37">
        <f t="shared" si="14"/>
        <v>37</v>
      </c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</row>
    <row r="92" ht="19.5" customHeight="1">
      <c r="A92" s="33">
        <v>86.0</v>
      </c>
      <c r="B92" s="74" t="s">
        <v>212</v>
      </c>
      <c r="C92" s="35" t="s">
        <v>213</v>
      </c>
      <c r="D92" s="75"/>
      <c r="E92" s="89"/>
      <c r="F92" s="75">
        <v>14.0</v>
      </c>
      <c r="G92" s="75">
        <f t="shared" si="1"/>
        <v>1</v>
      </c>
      <c r="H92" s="75">
        <f t="shared" si="2"/>
        <v>1</v>
      </c>
      <c r="I92" s="75">
        <f t="shared" si="3"/>
        <v>1</v>
      </c>
      <c r="J92" s="75">
        <v>18.0</v>
      </c>
      <c r="K92" s="75">
        <f t="shared" si="4"/>
        <v>0</v>
      </c>
      <c r="L92" s="75">
        <f t="shared" si="5"/>
        <v>0</v>
      </c>
      <c r="M92" s="75">
        <f t="shared" si="6"/>
        <v>0</v>
      </c>
      <c r="N92" s="75">
        <v>10.0</v>
      </c>
      <c r="O92" s="75">
        <f t="shared" si="7"/>
        <v>0</v>
      </c>
      <c r="P92" s="75">
        <f t="shared" si="8"/>
        <v>0</v>
      </c>
      <c r="Q92" s="75">
        <f t="shared" si="9"/>
        <v>0</v>
      </c>
      <c r="R92" s="90">
        <f t="shared" si="10"/>
        <v>42</v>
      </c>
      <c r="S92" s="37">
        <f t="shared" si="11"/>
        <v>16.8</v>
      </c>
      <c r="T92" s="37">
        <f t="shared" si="12"/>
        <v>15.8</v>
      </c>
      <c r="U92" s="37">
        <f t="shared" si="13"/>
        <v>9.4</v>
      </c>
      <c r="V92" s="37">
        <f t="shared" si="14"/>
        <v>42</v>
      </c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</row>
    <row r="93" ht="19.5" customHeight="1">
      <c r="A93" s="33">
        <v>87.0</v>
      </c>
      <c r="B93" s="74" t="s">
        <v>214</v>
      </c>
      <c r="C93" s="35" t="s">
        <v>215</v>
      </c>
      <c r="D93" s="75"/>
      <c r="E93" s="89"/>
      <c r="F93" s="75">
        <v>14.0</v>
      </c>
      <c r="G93" s="75">
        <f t="shared" si="1"/>
        <v>1</v>
      </c>
      <c r="H93" s="75">
        <f t="shared" si="2"/>
        <v>1</v>
      </c>
      <c r="I93" s="75">
        <f t="shared" si="3"/>
        <v>1</v>
      </c>
      <c r="J93" s="75">
        <v>28.0</v>
      </c>
      <c r="K93" s="75">
        <f t="shared" si="4"/>
        <v>1</v>
      </c>
      <c r="L93" s="75">
        <f t="shared" si="5"/>
        <v>1</v>
      </c>
      <c r="M93" s="75">
        <f t="shared" si="6"/>
        <v>1</v>
      </c>
      <c r="N93" s="75">
        <v>28.0</v>
      </c>
      <c r="O93" s="75">
        <f t="shared" si="7"/>
        <v>1</v>
      </c>
      <c r="P93" s="75">
        <f t="shared" si="8"/>
        <v>1</v>
      </c>
      <c r="Q93" s="75">
        <f t="shared" si="9"/>
        <v>1</v>
      </c>
      <c r="R93" s="90">
        <f t="shared" si="10"/>
        <v>70</v>
      </c>
      <c r="S93" s="37">
        <f t="shared" si="11"/>
        <v>28</v>
      </c>
      <c r="T93" s="37">
        <f t="shared" si="12"/>
        <v>27</v>
      </c>
      <c r="U93" s="37">
        <f t="shared" si="13"/>
        <v>15</v>
      </c>
      <c r="V93" s="37">
        <f t="shared" si="14"/>
        <v>70</v>
      </c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</row>
    <row r="94" ht="19.5" customHeight="1">
      <c r="A94" s="33">
        <v>88.0</v>
      </c>
      <c r="B94" s="74" t="s">
        <v>216</v>
      </c>
      <c r="C94" s="35" t="s">
        <v>217</v>
      </c>
      <c r="D94" s="75"/>
      <c r="E94" s="89"/>
      <c r="F94" s="75">
        <v>14.0</v>
      </c>
      <c r="G94" s="75">
        <f t="shared" si="1"/>
        <v>1</v>
      </c>
      <c r="H94" s="75">
        <f t="shared" si="2"/>
        <v>1</v>
      </c>
      <c r="I94" s="75">
        <f t="shared" si="3"/>
        <v>1</v>
      </c>
      <c r="J94" s="75">
        <v>28.0</v>
      </c>
      <c r="K94" s="75">
        <f t="shared" si="4"/>
        <v>1</v>
      </c>
      <c r="L94" s="75">
        <f t="shared" si="5"/>
        <v>1</v>
      </c>
      <c r="M94" s="75">
        <f t="shared" si="6"/>
        <v>1</v>
      </c>
      <c r="N94" s="75">
        <v>28.0</v>
      </c>
      <c r="O94" s="75">
        <f t="shared" si="7"/>
        <v>1</v>
      </c>
      <c r="P94" s="75">
        <f t="shared" si="8"/>
        <v>1</v>
      </c>
      <c r="Q94" s="75">
        <f t="shared" si="9"/>
        <v>1</v>
      </c>
      <c r="R94" s="90">
        <f t="shared" si="10"/>
        <v>70</v>
      </c>
      <c r="S94" s="37">
        <f t="shared" si="11"/>
        <v>28</v>
      </c>
      <c r="T94" s="37">
        <f t="shared" si="12"/>
        <v>27</v>
      </c>
      <c r="U94" s="37">
        <f t="shared" si="13"/>
        <v>15</v>
      </c>
      <c r="V94" s="37">
        <f t="shared" si="14"/>
        <v>70</v>
      </c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</row>
    <row r="95" ht="19.5" customHeight="1">
      <c r="A95" s="33">
        <v>89.0</v>
      </c>
      <c r="B95" s="74" t="s">
        <v>218</v>
      </c>
      <c r="C95" s="35" t="s">
        <v>219</v>
      </c>
      <c r="D95" s="75"/>
      <c r="E95" s="89"/>
      <c r="F95" s="75">
        <v>14.0</v>
      </c>
      <c r="G95" s="75">
        <f t="shared" si="1"/>
        <v>1</v>
      </c>
      <c r="H95" s="75">
        <f t="shared" si="2"/>
        <v>1</v>
      </c>
      <c r="I95" s="75">
        <f t="shared" si="3"/>
        <v>1</v>
      </c>
      <c r="J95" s="75">
        <v>28.0</v>
      </c>
      <c r="K95" s="75">
        <f t="shared" si="4"/>
        <v>1</v>
      </c>
      <c r="L95" s="75">
        <f t="shared" si="5"/>
        <v>1</v>
      </c>
      <c r="M95" s="75">
        <f t="shared" si="6"/>
        <v>1</v>
      </c>
      <c r="N95" s="75">
        <v>28.0</v>
      </c>
      <c r="O95" s="75">
        <f t="shared" si="7"/>
        <v>1</v>
      </c>
      <c r="P95" s="75">
        <f t="shared" si="8"/>
        <v>1</v>
      </c>
      <c r="Q95" s="75">
        <f t="shared" si="9"/>
        <v>1</v>
      </c>
      <c r="R95" s="90">
        <f t="shared" si="10"/>
        <v>70</v>
      </c>
      <c r="S95" s="37">
        <f t="shared" si="11"/>
        <v>28</v>
      </c>
      <c r="T95" s="37">
        <f t="shared" si="12"/>
        <v>27</v>
      </c>
      <c r="U95" s="37">
        <f t="shared" si="13"/>
        <v>15</v>
      </c>
      <c r="V95" s="37">
        <f t="shared" si="14"/>
        <v>70</v>
      </c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</row>
    <row r="96" ht="19.5" customHeight="1">
      <c r="A96" s="33">
        <v>90.0</v>
      </c>
      <c r="B96" s="74" t="s">
        <v>220</v>
      </c>
      <c r="C96" s="35" t="s">
        <v>221</v>
      </c>
      <c r="D96" s="75"/>
      <c r="E96" s="89"/>
      <c r="F96" s="75">
        <v>14.0</v>
      </c>
      <c r="G96" s="75">
        <f t="shared" si="1"/>
        <v>1</v>
      </c>
      <c r="H96" s="75">
        <f t="shared" si="2"/>
        <v>1</v>
      </c>
      <c r="I96" s="75">
        <f t="shared" si="3"/>
        <v>1</v>
      </c>
      <c r="J96" s="75">
        <v>28.0</v>
      </c>
      <c r="K96" s="75">
        <f t="shared" si="4"/>
        <v>1</v>
      </c>
      <c r="L96" s="75">
        <f t="shared" si="5"/>
        <v>1</v>
      </c>
      <c r="M96" s="75">
        <f t="shared" si="6"/>
        <v>1</v>
      </c>
      <c r="N96" s="75">
        <v>28.0</v>
      </c>
      <c r="O96" s="75">
        <f t="shared" si="7"/>
        <v>1</v>
      </c>
      <c r="P96" s="75">
        <f t="shared" si="8"/>
        <v>1</v>
      </c>
      <c r="Q96" s="75">
        <f t="shared" si="9"/>
        <v>1</v>
      </c>
      <c r="R96" s="90">
        <f t="shared" si="10"/>
        <v>70</v>
      </c>
      <c r="S96" s="37">
        <f t="shared" si="11"/>
        <v>28</v>
      </c>
      <c r="T96" s="37">
        <f t="shared" si="12"/>
        <v>27</v>
      </c>
      <c r="U96" s="37">
        <f t="shared" si="13"/>
        <v>15</v>
      </c>
      <c r="V96" s="37">
        <f t="shared" si="14"/>
        <v>70</v>
      </c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</row>
    <row r="97" ht="19.5" customHeight="1">
      <c r="A97" s="33">
        <v>91.0</v>
      </c>
      <c r="B97" s="74" t="s">
        <v>222</v>
      </c>
      <c r="C97" s="35" t="s">
        <v>223</v>
      </c>
      <c r="D97" s="75"/>
      <c r="E97" s="89"/>
      <c r="F97" s="75">
        <v>14.0</v>
      </c>
      <c r="G97" s="75">
        <f t="shared" si="1"/>
        <v>1</v>
      </c>
      <c r="H97" s="75">
        <f t="shared" si="2"/>
        <v>1</v>
      </c>
      <c r="I97" s="75">
        <f t="shared" si="3"/>
        <v>1</v>
      </c>
      <c r="J97" s="75">
        <v>23.0</v>
      </c>
      <c r="K97" s="75">
        <f t="shared" si="4"/>
        <v>1</v>
      </c>
      <c r="L97" s="75">
        <f t="shared" si="5"/>
        <v>1</v>
      </c>
      <c r="M97" s="75">
        <f t="shared" si="6"/>
        <v>0</v>
      </c>
      <c r="N97" s="75">
        <v>28.0</v>
      </c>
      <c r="O97" s="75">
        <f t="shared" si="7"/>
        <v>1</v>
      </c>
      <c r="P97" s="75">
        <f t="shared" si="8"/>
        <v>1</v>
      </c>
      <c r="Q97" s="75">
        <f t="shared" si="9"/>
        <v>1</v>
      </c>
      <c r="R97" s="90">
        <f t="shared" si="10"/>
        <v>65</v>
      </c>
      <c r="S97" s="37">
        <f t="shared" si="11"/>
        <v>26</v>
      </c>
      <c r="T97" s="37">
        <f t="shared" si="12"/>
        <v>25</v>
      </c>
      <c r="U97" s="37">
        <f t="shared" si="13"/>
        <v>14</v>
      </c>
      <c r="V97" s="37">
        <f t="shared" si="14"/>
        <v>65</v>
      </c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</row>
    <row r="98" ht="19.5" customHeight="1">
      <c r="A98" s="33">
        <v>92.0</v>
      </c>
      <c r="B98" s="74" t="s">
        <v>224</v>
      </c>
      <c r="C98" s="35" t="s">
        <v>225</v>
      </c>
      <c r="D98" s="75"/>
      <c r="E98" s="89"/>
      <c r="F98" s="75">
        <v>14.0</v>
      </c>
      <c r="G98" s="75">
        <f t="shared" si="1"/>
        <v>1</v>
      </c>
      <c r="H98" s="75">
        <f t="shared" si="2"/>
        <v>1</v>
      </c>
      <c r="I98" s="75">
        <f t="shared" si="3"/>
        <v>1</v>
      </c>
      <c r="J98" s="75">
        <v>0.0</v>
      </c>
      <c r="K98" s="75">
        <f t="shared" si="4"/>
        <v>0</v>
      </c>
      <c r="L98" s="75">
        <f t="shared" si="5"/>
        <v>0</v>
      </c>
      <c r="M98" s="75">
        <f t="shared" si="6"/>
        <v>0</v>
      </c>
      <c r="N98" s="75">
        <v>14.0</v>
      </c>
      <c r="O98" s="75">
        <f t="shared" si="7"/>
        <v>0</v>
      </c>
      <c r="P98" s="75">
        <f t="shared" si="8"/>
        <v>0</v>
      </c>
      <c r="Q98" s="75">
        <f t="shared" si="9"/>
        <v>0</v>
      </c>
      <c r="R98" s="90">
        <f t="shared" si="10"/>
        <v>28</v>
      </c>
      <c r="S98" s="37">
        <f t="shared" si="11"/>
        <v>11.2</v>
      </c>
      <c r="T98" s="37">
        <f t="shared" si="12"/>
        <v>10.2</v>
      </c>
      <c r="U98" s="37">
        <f t="shared" si="13"/>
        <v>6.6</v>
      </c>
      <c r="V98" s="37">
        <f t="shared" si="14"/>
        <v>28</v>
      </c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</row>
    <row r="99" ht="19.5" customHeight="1">
      <c r="A99" s="33">
        <v>93.0</v>
      </c>
      <c r="B99" s="74" t="s">
        <v>226</v>
      </c>
      <c r="C99" s="35" t="s">
        <v>227</v>
      </c>
      <c r="D99" s="75"/>
      <c r="E99" s="89"/>
      <c r="F99" s="75">
        <v>10.0</v>
      </c>
      <c r="G99" s="75">
        <f t="shared" si="1"/>
        <v>1</v>
      </c>
      <c r="H99" s="75">
        <f t="shared" si="2"/>
        <v>0</v>
      </c>
      <c r="I99" s="75">
        <f t="shared" si="3"/>
        <v>0</v>
      </c>
      <c r="J99" s="75">
        <v>13.0</v>
      </c>
      <c r="K99" s="75">
        <f t="shared" si="4"/>
        <v>0</v>
      </c>
      <c r="L99" s="75">
        <f t="shared" si="5"/>
        <v>0</v>
      </c>
      <c r="M99" s="75">
        <f t="shared" si="6"/>
        <v>0</v>
      </c>
      <c r="N99" s="75">
        <v>14.0</v>
      </c>
      <c r="O99" s="75">
        <f t="shared" si="7"/>
        <v>0</v>
      </c>
      <c r="P99" s="75">
        <f t="shared" si="8"/>
        <v>0</v>
      </c>
      <c r="Q99" s="75">
        <f t="shared" si="9"/>
        <v>0</v>
      </c>
      <c r="R99" s="90">
        <f t="shared" si="10"/>
        <v>37</v>
      </c>
      <c r="S99" s="37">
        <f t="shared" si="11"/>
        <v>14.8</v>
      </c>
      <c r="T99" s="37">
        <f t="shared" si="12"/>
        <v>13.8</v>
      </c>
      <c r="U99" s="37">
        <f t="shared" si="13"/>
        <v>8.4</v>
      </c>
      <c r="V99" s="37">
        <f t="shared" si="14"/>
        <v>37</v>
      </c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</row>
    <row r="100" ht="15.75" customHeight="1">
      <c r="A100" s="33">
        <v>94.0</v>
      </c>
      <c r="B100" s="74" t="s">
        <v>228</v>
      </c>
      <c r="C100" s="35" t="s">
        <v>229</v>
      </c>
      <c r="D100" s="39"/>
      <c r="E100" s="39"/>
      <c r="F100" s="75">
        <v>10.0</v>
      </c>
      <c r="G100" s="75">
        <f t="shared" si="1"/>
        <v>1</v>
      </c>
      <c r="H100" s="75">
        <f t="shared" si="2"/>
        <v>0</v>
      </c>
      <c r="I100" s="75">
        <f t="shared" si="3"/>
        <v>0</v>
      </c>
      <c r="J100" s="75">
        <v>22.0</v>
      </c>
      <c r="K100" s="75">
        <f t="shared" si="4"/>
        <v>1</v>
      </c>
      <c r="L100" s="75">
        <f t="shared" si="5"/>
        <v>0</v>
      </c>
      <c r="M100" s="75">
        <f t="shared" si="6"/>
        <v>0</v>
      </c>
      <c r="N100" s="75">
        <v>24.0</v>
      </c>
      <c r="O100" s="75">
        <f t="shared" si="7"/>
        <v>1</v>
      </c>
      <c r="P100" s="75">
        <f t="shared" si="8"/>
        <v>1</v>
      </c>
      <c r="Q100" s="75">
        <f t="shared" si="9"/>
        <v>0</v>
      </c>
      <c r="R100" s="90">
        <f t="shared" si="10"/>
        <v>56</v>
      </c>
      <c r="S100" s="37">
        <f t="shared" si="11"/>
        <v>22.4</v>
      </c>
      <c r="T100" s="37">
        <f t="shared" si="12"/>
        <v>21.4</v>
      </c>
      <c r="U100" s="37">
        <f t="shared" si="13"/>
        <v>12.2</v>
      </c>
      <c r="V100" s="37">
        <f t="shared" si="14"/>
        <v>56</v>
      </c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</row>
    <row r="101" ht="20.25" customHeight="1">
      <c r="A101" s="33">
        <v>95.0</v>
      </c>
      <c r="B101" s="74" t="s">
        <v>230</v>
      </c>
      <c r="C101" s="35" t="s">
        <v>231</v>
      </c>
      <c r="D101" s="39"/>
      <c r="E101" s="39"/>
      <c r="F101" s="75">
        <v>14.0</v>
      </c>
      <c r="G101" s="75">
        <f t="shared" si="1"/>
        <v>1</v>
      </c>
      <c r="H101" s="75">
        <f t="shared" si="2"/>
        <v>1</v>
      </c>
      <c r="I101" s="75">
        <f t="shared" si="3"/>
        <v>1</v>
      </c>
      <c r="J101" s="75">
        <v>28.0</v>
      </c>
      <c r="K101" s="75">
        <f t="shared" si="4"/>
        <v>1</v>
      </c>
      <c r="L101" s="75">
        <f t="shared" si="5"/>
        <v>1</v>
      </c>
      <c r="M101" s="75">
        <f t="shared" si="6"/>
        <v>1</v>
      </c>
      <c r="N101" s="75">
        <v>28.0</v>
      </c>
      <c r="O101" s="75">
        <f t="shared" si="7"/>
        <v>1</v>
      </c>
      <c r="P101" s="75">
        <f t="shared" si="8"/>
        <v>1</v>
      </c>
      <c r="Q101" s="75">
        <f t="shared" si="9"/>
        <v>1</v>
      </c>
      <c r="R101" s="90">
        <f t="shared" si="10"/>
        <v>70</v>
      </c>
      <c r="S101" s="37">
        <f t="shared" si="11"/>
        <v>28</v>
      </c>
      <c r="T101" s="37">
        <f t="shared" si="12"/>
        <v>27</v>
      </c>
      <c r="U101" s="37">
        <f t="shared" si="13"/>
        <v>15</v>
      </c>
      <c r="V101" s="37">
        <f t="shared" si="14"/>
        <v>70</v>
      </c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</row>
    <row r="102" ht="18.0" customHeight="1">
      <c r="A102" s="33">
        <v>96.0</v>
      </c>
      <c r="B102" s="74" t="s">
        <v>232</v>
      </c>
      <c r="C102" s="35" t="s">
        <v>233</v>
      </c>
      <c r="D102" s="39"/>
      <c r="E102" s="39"/>
      <c r="F102" s="39">
        <v>13.0</v>
      </c>
      <c r="G102" s="75">
        <f t="shared" si="1"/>
        <v>1</v>
      </c>
      <c r="H102" s="75">
        <f t="shared" si="2"/>
        <v>1</v>
      </c>
      <c r="I102" s="75">
        <f t="shared" si="3"/>
        <v>1</v>
      </c>
      <c r="J102" s="39">
        <v>10.0</v>
      </c>
      <c r="K102" s="75">
        <f t="shared" si="4"/>
        <v>0</v>
      </c>
      <c r="L102" s="75">
        <f t="shared" si="5"/>
        <v>0</v>
      </c>
      <c r="M102" s="75">
        <f t="shared" si="6"/>
        <v>0</v>
      </c>
      <c r="N102" s="39">
        <v>14.0</v>
      </c>
      <c r="O102" s="75">
        <f t="shared" si="7"/>
        <v>0</v>
      </c>
      <c r="P102" s="75">
        <f t="shared" si="8"/>
        <v>0</v>
      </c>
      <c r="Q102" s="75">
        <f t="shared" si="9"/>
        <v>0</v>
      </c>
      <c r="R102" s="90">
        <f t="shared" si="10"/>
        <v>37</v>
      </c>
      <c r="S102" s="37">
        <f t="shared" si="11"/>
        <v>14.8</v>
      </c>
      <c r="T102" s="37">
        <f t="shared" si="12"/>
        <v>13.8</v>
      </c>
      <c r="U102" s="37">
        <f t="shared" si="13"/>
        <v>8.4</v>
      </c>
      <c r="V102" s="37">
        <f t="shared" si="14"/>
        <v>37</v>
      </c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</row>
    <row r="103" ht="18.0" customHeight="1">
      <c r="A103" s="33">
        <v>97.0</v>
      </c>
      <c r="B103" s="74" t="s">
        <v>234</v>
      </c>
      <c r="C103" s="35" t="s">
        <v>235</v>
      </c>
      <c r="D103" s="39"/>
      <c r="E103" s="39"/>
      <c r="F103" s="39">
        <v>0.0</v>
      </c>
      <c r="G103" s="75">
        <f t="shared" si="1"/>
        <v>0</v>
      </c>
      <c r="H103" s="75">
        <f t="shared" si="2"/>
        <v>0</v>
      </c>
      <c r="I103" s="75">
        <f t="shared" si="3"/>
        <v>0</v>
      </c>
      <c r="J103" s="39">
        <v>26.0</v>
      </c>
      <c r="K103" s="75">
        <f t="shared" si="4"/>
        <v>1</v>
      </c>
      <c r="L103" s="75">
        <f t="shared" si="5"/>
        <v>1</v>
      </c>
      <c r="M103" s="75">
        <f t="shared" si="6"/>
        <v>1</v>
      </c>
      <c r="N103" s="39">
        <v>16.0</v>
      </c>
      <c r="O103" s="75">
        <f t="shared" si="7"/>
        <v>0</v>
      </c>
      <c r="P103" s="75">
        <f t="shared" si="8"/>
        <v>0</v>
      </c>
      <c r="Q103" s="75">
        <f t="shared" si="9"/>
        <v>0</v>
      </c>
      <c r="R103" s="90">
        <f t="shared" si="10"/>
        <v>42</v>
      </c>
      <c r="S103" s="37">
        <f t="shared" si="11"/>
        <v>16.8</v>
      </c>
      <c r="T103" s="37">
        <f t="shared" si="12"/>
        <v>15.8</v>
      </c>
      <c r="U103" s="37">
        <f t="shared" si="13"/>
        <v>9.4</v>
      </c>
      <c r="V103" s="37">
        <f t="shared" si="14"/>
        <v>42</v>
      </c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</row>
    <row r="104" ht="18.0" customHeight="1">
      <c r="A104" s="33">
        <v>98.0</v>
      </c>
      <c r="B104" s="74" t="s">
        <v>236</v>
      </c>
      <c r="C104" s="35" t="s">
        <v>237</v>
      </c>
      <c r="D104" s="39"/>
      <c r="E104" s="39"/>
      <c r="F104" s="75">
        <v>14.0</v>
      </c>
      <c r="G104" s="75">
        <f t="shared" si="1"/>
        <v>1</v>
      </c>
      <c r="H104" s="75">
        <f t="shared" si="2"/>
        <v>1</v>
      </c>
      <c r="I104" s="75">
        <f t="shared" si="3"/>
        <v>1</v>
      </c>
      <c r="J104" s="75">
        <v>28.0</v>
      </c>
      <c r="K104" s="75">
        <f t="shared" si="4"/>
        <v>1</v>
      </c>
      <c r="L104" s="75">
        <f t="shared" si="5"/>
        <v>1</v>
      </c>
      <c r="M104" s="75">
        <f t="shared" si="6"/>
        <v>1</v>
      </c>
      <c r="N104" s="75">
        <v>28.0</v>
      </c>
      <c r="O104" s="75">
        <f t="shared" si="7"/>
        <v>1</v>
      </c>
      <c r="P104" s="75">
        <f t="shared" si="8"/>
        <v>1</v>
      </c>
      <c r="Q104" s="75">
        <f t="shared" si="9"/>
        <v>1</v>
      </c>
      <c r="R104" s="90">
        <f t="shared" si="10"/>
        <v>70</v>
      </c>
      <c r="S104" s="37">
        <f t="shared" si="11"/>
        <v>28</v>
      </c>
      <c r="T104" s="37">
        <f t="shared" si="12"/>
        <v>27</v>
      </c>
      <c r="U104" s="37">
        <f t="shared" si="13"/>
        <v>15</v>
      </c>
      <c r="V104" s="37">
        <f t="shared" si="14"/>
        <v>70</v>
      </c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</row>
    <row r="105" ht="18.0" customHeight="1">
      <c r="A105" s="33">
        <v>99.0</v>
      </c>
      <c r="B105" s="74" t="s">
        <v>238</v>
      </c>
      <c r="C105" s="35" t="s">
        <v>239</v>
      </c>
      <c r="D105" s="39"/>
      <c r="E105" s="39"/>
      <c r="F105" s="75">
        <v>14.0</v>
      </c>
      <c r="G105" s="75">
        <f t="shared" si="1"/>
        <v>1</v>
      </c>
      <c r="H105" s="75">
        <f t="shared" si="2"/>
        <v>1</v>
      </c>
      <c r="I105" s="75">
        <f t="shared" si="3"/>
        <v>1</v>
      </c>
      <c r="J105" s="75">
        <v>23.0</v>
      </c>
      <c r="K105" s="75">
        <f t="shared" si="4"/>
        <v>1</v>
      </c>
      <c r="L105" s="75">
        <f t="shared" si="5"/>
        <v>1</v>
      </c>
      <c r="M105" s="75">
        <f t="shared" si="6"/>
        <v>0</v>
      </c>
      <c r="N105" s="75">
        <v>28.0</v>
      </c>
      <c r="O105" s="75">
        <f t="shared" si="7"/>
        <v>1</v>
      </c>
      <c r="P105" s="75">
        <f t="shared" si="8"/>
        <v>1</v>
      </c>
      <c r="Q105" s="75">
        <f t="shared" si="9"/>
        <v>1</v>
      </c>
      <c r="R105" s="90">
        <f t="shared" si="10"/>
        <v>65</v>
      </c>
      <c r="S105" s="37">
        <f t="shared" si="11"/>
        <v>26</v>
      </c>
      <c r="T105" s="37">
        <f t="shared" si="12"/>
        <v>25</v>
      </c>
      <c r="U105" s="37">
        <f t="shared" si="13"/>
        <v>14</v>
      </c>
      <c r="V105" s="37">
        <f t="shared" si="14"/>
        <v>65</v>
      </c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</row>
    <row r="106" ht="20.25" customHeight="1">
      <c r="A106" s="33">
        <v>100.0</v>
      </c>
      <c r="B106" s="74" t="s">
        <v>240</v>
      </c>
      <c r="C106" s="35" t="s">
        <v>241</v>
      </c>
      <c r="D106" s="78"/>
      <c r="E106" s="78"/>
      <c r="F106" s="75">
        <v>14.0</v>
      </c>
      <c r="G106" s="75">
        <f t="shared" si="1"/>
        <v>1</v>
      </c>
      <c r="H106" s="75">
        <f t="shared" si="2"/>
        <v>1</v>
      </c>
      <c r="I106" s="75">
        <f t="shared" si="3"/>
        <v>1</v>
      </c>
      <c r="J106" s="75">
        <v>28.0</v>
      </c>
      <c r="K106" s="75">
        <f t="shared" si="4"/>
        <v>1</v>
      </c>
      <c r="L106" s="75">
        <f t="shared" si="5"/>
        <v>1</v>
      </c>
      <c r="M106" s="75">
        <f t="shared" si="6"/>
        <v>1</v>
      </c>
      <c r="N106" s="75">
        <v>28.0</v>
      </c>
      <c r="O106" s="75">
        <f t="shared" si="7"/>
        <v>1</v>
      </c>
      <c r="P106" s="75">
        <f t="shared" si="8"/>
        <v>1</v>
      </c>
      <c r="Q106" s="75">
        <f t="shared" si="9"/>
        <v>1</v>
      </c>
      <c r="R106" s="90">
        <f t="shared" si="10"/>
        <v>70</v>
      </c>
      <c r="S106" s="37">
        <f t="shared" si="11"/>
        <v>28</v>
      </c>
      <c r="T106" s="37">
        <f t="shared" si="12"/>
        <v>27</v>
      </c>
      <c r="U106" s="37">
        <f t="shared" si="13"/>
        <v>15</v>
      </c>
      <c r="V106" s="37">
        <f t="shared" si="14"/>
        <v>70</v>
      </c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</row>
    <row r="107" ht="18.0" customHeight="1">
      <c r="A107" s="33">
        <v>101.0</v>
      </c>
      <c r="B107" s="74" t="s">
        <v>242</v>
      </c>
      <c r="C107" s="35" t="s">
        <v>243</v>
      </c>
      <c r="D107" s="39"/>
      <c r="E107" s="39"/>
      <c r="F107" s="39">
        <v>14.0</v>
      </c>
      <c r="G107" s="75">
        <f t="shared" si="1"/>
        <v>1</v>
      </c>
      <c r="H107" s="75">
        <f t="shared" si="2"/>
        <v>1</v>
      </c>
      <c r="I107" s="75">
        <f t="shared" si="3"/>
        <v>1</v>
      </c>
      <c r="J107" s="39">
        <v>23.0</v>
      </c>
      <c r="K107" s="75">
        <f t="shared" si="4"/>
        <v>1</v>
      </c>
      <c r="L107" s="75">
        <f t="shared" si="5"/>
        <v>1</v>
      </c>
      <c r="M107" s="75">
        <f t="shared" si="6"/>
        <v>0</v>
      </c>
      <c r="N107" s="39">
        <v>0.0</v>
      </c>
      <c r="O107" s="75">
        <f t="shared" si="7"/>
        <v>0</v>
      </c>
      <c r="P107" s="75">
        <f t="shared" si="8"/>
        <v>0</v>
      </c>
      <c r="Q107" s="75">
        <f t="shared" si="9"/>
        <v>0</v>
      </c>
      <c r="R107" s="90">
        <f t="shared" si="10"/>
        <v>37</v>
      </c>
      <c r="S107" s="37">
        <f t="shared" si="11"/>
        <v>14.8</v>
      </c>
      <c r="T107" s="37">
        <f t="shared" si="12"/>
        <v>13.8</v>
      </c>
      <c r="U107" s="37">
        <f t="shared" si="13"/>
        <v>8.4</v>
      </c>
      <c r="V107" s="37">
        <f t="shared" si="14"/>
        <v>37</v>
      </c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</row>
    <row r="108" ht="18.0" customHeight="1">
      <c r="A108" s="33">
        <v>102.0</v>
      </c>
      <c r="B108" s="74" t="s">
        <v>244</v>
      </c>
      <c r="C108" s="35" t="s">
        <v>245</v>
      </c>
      <c r="D108" s="39"/>
      <c r="E108" s="39"/>
      <c r="F108" s="75">
        <v>14.0</v>
      </c>
      <c r="G108" s="75">
        <f t="shared" si="1"/>
        <v>1</v>
      </c>
      <c r="H108" s="75">
        <f t="shared" si="2"/>
        <v>1</v>
      </c>
      <c r="I108" s="75">
        <f t="shared" si="3"/>
        <v>1</v>
      </c>
      <c r="J108" s="75">
        <v>28.0</v>
      </c>
      <c r="K108" s="75">
        <f t="shared" si="4"/>
        <v>1</v>
      </c>
      <c r="L108" s="75">
        <f t="shared" si="5"/>
        <v>1</v>
      </c>
      <c r="M108" s="75">
        <f t="shared" si="6"/>
        <v>1</v>
      </c>
      <c r="N108" s="75">
        <v>28.0</v>
      </c>
      <c r="O108" s="75">
        <f t="shared" si="7"/>
        <v>1</v>
      </c>
      <c r="P108" s="75">
        <f t="shared" si="8"/>
        <v>1</v>
      </c>
      <c r="Q108" s="75">
        <f t="shared" si="9"/>
        <v>1</v>
      </c>
      <c r="R108" s="90">
        <f t="shared" si="10"/>
        <v>70</v>
      </c>
      <c r="S108" s="37">
        <f t="shared" si="11"/>
        <v>28</v>
      </c>
      <c r="T108" s="37">
        <f t="shared" si="12"/>
        <v>27</v>
      </c>
      <c r="U108" s="37">
        <f t="shared" si="13"/>
        <v>15</v>
      </c>
      <c r="V108" s="37">
        <f t="shared" si="14"/>
        <v>70</v>
      </c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</row>
    <row r="109" ht="18.0" customHeight="1">
      <c r="A109" s="33">
        <v>103.0</v>
      </c>
      <c r="B109" s="74" t="s">
        <v>246</v>
      </c>
      <c r="C109" s="35" t="s">
        <v>247</v>
      </c>
      <c r="D109" s="39"/>
      <c r="E109" s="39"/>
      <c r="F109" s="75">
        <v>14.0</v>
      </c>
      <c r="G109" s="75">
        <f t="shared" si="1"/>
        <v>1</v>
      </c>
      <c r="H109" s="75">
        <f t="shared" si="2"/>
        <v>1</v>
      </c>
      <c r="I109" s="75">
        <f t="shared" si="3"/>
        <v>1</v>
      </c>
      <c r="J109" s="75">
        <v>28.0</v>
      </c>
      <c r="K109" s="75">
        <f t="shared" si="4"/>
        <v>1</v>
      </c>
      <c r="L109" s="75">
        <f t="shared" si="5"/>
        <v>1</v>
      </c>
      <c r="M109" s="75">
        <f t="shared" si="6"/>
        <v>1</v>
      </c>
      <c r="N109" s="75">
        <v>28.0</v>
      </c>
      <c r="O109" s="75">
        <f t="shared" si="7"/>
        <v>1</v>
      </c>
      <c r="P109" s="75">
        <f t="shared" si="8"/>
        <v>1</v>
      </c>
      <c r="Q109" s="75">
        <f t="shared" si="9"/>
        <v>1</v>
      </c>
      <c r="R109" s="90">
        <f t="shared" si="10"/>
        <v>70</v>
      </c>
      <c r="S109" s="37">
        <f t="shared" si="11"/>
        <v>28</v>
      </c>
      <c r="T109" s="37">
        <f t="shared" si="12"/>
        <v>27</v>
      </c>
      <c r="U109" s="37">
        <f t="shared" si="13"/>
        <v>15</v>
      </c>
      <c r="V109" s="37">
        <f t="shared" si="14"/>
        <v>70</v>
      </c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</row>
    <row r="110" ht="18.0" customHeight="1">
      <c r="A110" s="33">
        <v>104.0</v>
      </c>
      <c r="B110" s="74" t="s">
        <v>248</v>
      </c>
      <c r="C110" s="35" t="s">
        <v>249</v>
      </c>
      <c r="D110" s="39"/>
      <c r="E110" s="39"/>
      <c r="F110" s="39">
        <v>5.0</v>
      </c>
      <c r="G110" s="75">
        <f t="shared" si="1"/>
        <v>0</v>
      </c>
      <c r="H110" s="75">
        <f t="shared" si="2"/>
        <v>0</v>
      </c>
      <c r="I110" s="75">
        <f t="shared" si="3"/>
        <v>0</v>
      </c>
      <c r="J110" s="39">
        <v>28.0</v>
      </c>
      <c r="K110" s="75">
        <f t="shared" si="4"/>
        <v>1</v>
      </c>
      <c r="L110" s="75">
        <f t="shared" si="5"/>
        <v>1</v>
      </c>
      <c r="M110" s="75">
        <f t="shared" si="6"/>
        <v>1</v>
      </c>
      <c r="N110" s="39">
        <v>28.0</v>
      </c>
      <c r="O110" s="75">
        <f t="shared" si="7"/>
        <v>1</v>
      </c>
      <c r="P110" s="75">
        <f t="shared" si="8"/>
        <v>1</v>
      </c>
      <c r="Q110" s="75">
        <f t="shared" si="9"/>
        <v>1</v>
      </c>
      <c r="R110" s="90">
        <f t="shared" si="10"/>
        <v>61</v>
      </c>
      <c r="S110" s="37">
        <f t="shared" si="11"/>
        <v>24.4</v>
      </c>
      <c r="T110" s="37">
        <f t="shared" si="12"/>
        <v>23.4</v>
      </c>
      <c r="U110" s="37">
        <f t="shared" si="13"/>
        <v>13.2</v>
      </c>
      <c r="V110" s="37">
        <f t="shared" si="14"/>
        <v>61</v>
      </c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</row>
    <row r="111" ht="18.0" customHeight="1">
      <c r="A111" s="33">
        <v>105.0</v>
      </c>
      <c r="B111" s="74" t="s">
        <v>250</v>
      </c>
      <c r="C111" s="35" t="s">
        <v>251</v>
      </c>
      <c r="D111" s="39"/>
      <c r="E111" s="39"/>
      <c r="F111" s="75">
        <v>14.0</v>
      </c>
      <c r="G111" s="75">
        <f t="shared" si="1"/>
        <v>1</v>
      </c>
      <c r="H111" s="75">
        <f t="shared" si="2"/>
        <v>1</v>
      </c>
      <c r="I111" s="75">
        <f t="shared" si="3"/>
        <v>1</v>
      </c>
      <c r="J111" s="75">
        <v>28.0</v>
      </c>
      <c r="K111" s="75">
        <f t="shared" si="4"/>
        <v>1</v>
      </c>
      <c r="L111" s="75">
        <f t="shared" si="5"/>
        <v>1</v>
      </c>
      <c r="M111" s="75">
        <f t="shared" si="6"/>
        <v>1</v>
      </c>
      <c r="N111" s="75">
        <v>28.0</v>
      </c>
      <c r="O111" s="75">
        <f t="shared" si="7"/>
        <v>1</v>
      </c>
      <c r="P111" s="75">
        <f t="shared" si="8"/>
        <v>1</v>
      </c>
      <c r="Q111" s="75">
        <f t="shared" si="9"/>
        <v>1</v>
      </c>
      <c r="R111" s="90">
        <f t="shared" si="10"/>
        <v>70</v>
      </c>
      <c r="S111" s="37">
        <f t="shared" si="11"/>
        <v>28</v>
      </c>
      <c r="T111" s="37">
        <f t="shared" si="12"/>
        <v>27</v>
      </c>
      <c r="U111" s="37">
        <f t="shared" si="13"/>
        <v>15</v>
      </c>
      <c r="V111" s="37">
        <f t="shared" si="14"/>
        <v>70</v>
      </c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</row>
    <row r="112" ht="18.0" customHeight="1">
      <c r="A112" s="33">
        <v>106.0</v>
      </c>
      <c r="B112" s="74" t="s">
        <v>252</v>
      </c>
      <c r="C112" s="35" t="s">
        <v>253</v>
      </c>
      <c r="D112" s="39"/>
      <c r="E112" s="39"/>
      <c r="F112" s="39">
        <v>5.0</v>
      </c>
      <c r="G112" s="75">
        <f t="shared" si="1"/>
        <v>0</v>
      </c>
      <c r="H112" s="75">
        <f t="shared" si="2"/>
        <v>0</v>
      </c>
      <c r="I112" s="75">
        <f t="shared" si="3"/>
        <v>0</v>
      </c>
      <c r="J112" s="39">
        <v>28.0</v>
      </c>
      <c r="K112" s="75">
        <f t="shared" si="4"/>
        <v>1</v>
      </c>
      <c r="L112" s="75">
        <f t="shared" si="5"/>
        <v>1</v>
      </c>
      <c r="M112" s="75">
        <f t="shared" si="6"/>
        <v>1</v>
      </c>
      <c r="N112" s="39">
        <v>28.0</v>
      </c>
      <c r="O112" s="75">
        <f t="shared" si="7"/>
        <v>1</v>
      </c>
      <c r="P112" s="75">
        <f t="shared" si="8"/>
        <v>1</v>
      </c>
      <c r="Q112" s="75">
        <f t="shared" si="9"/>
        <v>1</v>
      </c>
      <c r="R112" s="90">
        <f t="shared" si="10"/>
        <v>61</v>
      </c>
      <c r="S112" s="37">
        <f t="shared" si="11"/>
        <v>24.4</v>
      </c>
      <c r="T112" s="37">
        <f t="shared" si="12"/>
        <v>23.4</v>
      </c>
      <c r="U112" s="37">
        <f t="shared" si="13"/>
        <v>13.2</v>
      </c>
      <c r="V112" s="37">
        <f t="shared" si="14"/>
        <v>61</v>
      </c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68"/>
      <c r="AI112" s="68"/>
    </row>
    <row r="113" ht="18.0" customHeight="1">
      <c r="A113" s="33">
        <v>107.0</v>
      </c>
      <c r="B113" s="74" t="s">
        <v>254</v>
      </c>
      <c r="C113" s="35" t="s">
        <v>255</v>
      </c>
      <c r="D113" s="39"/>
      <c r="E113" s="39"/>
      <c r="F113" s="39">
        <v>0.0</v>
      </c>
      <c r="G113" s="75">
        <f t="shared" si="1"/>
        <v>0</v>
      </c>
      <c r="H113" s="75">
        <f t="shared" si="2"/>
        <v>0</v>
      </c>
      <c r="I113" s="75">
        <f t="shared" si="3"/>
        <v>0</v>
      </c>
      <c r="J113" s="39">
        <v>20.0</v>
      </c>
      <c r="K113" s="75">
        <f t="shared" si="4"/>
        <v>1</v>
      </c>
      <c r="L113" s="75">
        <f t="shared" si="5"/>
        <v>0</v>
      </c>
      <c r="M113" s="75">
        <f t="shared" si="6"/>
        <v>0</v>
      </c>
      <c r="N113" s="39">
        <v>20.0</v>
      </c>
      <c r="O113" s="75">
        <f t="shared" si="7"/>
        <v>1</v>
      </c>
      <c r="P113" s="75">
        <f t="shared" si="8"/>
        <v>0</v>
      </c>
      <c r="Q113" s="75">
        <f t="shared" si="9"/>
        <v>0</v>
      </c>
      <c r="R113" s="90">
        <f t="shared" si="10"/>
        <v>40</v>
      </c>
      <c r="S113" s="37">
        <f t="shared" si="11"/>
        <v>16</v>
      </c>
      <c r="T113" s="37">
        <f t="shared" si="12"/>
        <v>15</v>
      </c>
      <c r="U113" s="37">
        <f t="shared" si="13"/>
        <v>9</v>
      </c>
      <c r="V113" s="37">
        <f t="shared" si="14"/>
        <v>40</v>
      </c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</row>
    <row r="114" ht="18.0" customHeight="1">
      <c r="A114" s="33">
        <v>108.0</v>
      </c>
      <c r="B114" s="74" t="s">
        <v>256</v>
      </c>
      <c r="C114" s="35" t="s">
        <v>257</v>
      </c>
      <c r="D114" s="39"/>
      <c r="E114" s="39"/>
      <c r="F114" s="39">
        <v>5.0</v>
      </c>
      <c r="G114" s="75">
        <f t="shared" si="1"/>
        <v>0</v>
      </c>
      <c r="H114" s="75">
        <f t="shared" si="2"/>
        <v>0</v>
      </c>
      <c r="I114" s="75">
        <f t="shared" si="3"/>
        <v>0</v>
      </c>
      <c r="J114" s="39">
        <v>28.0</v>
      </c>
      <c r="K114" s="75">
        <f t="shared" si="4"/>
        <v>1</v>
      </c>
      <c r="L114" s="75">
        <f t="shared" si="5"/>
        <v>1</v>
      </c>
      <c r="M114" s="75">
        <f t="shared" si="6"/>
        <v>1</v>
      </c>
      <c r="N114" s="39">
        <v>28.0</v>
      </c>
      <c r="O114" s="75">
        <f t="shared" si="7"/>
        <v>1</v>
      </c>
      <c r="P114" s="75">
        <f t="shared" si="8"/>
        <v>1</v>
      </c>
      <c r="Q114" s="75">
        <f t="shared" si="9"/>
        <v>1</v>
      </c>
      <c r="R114" s="90">
        <f t="shared" si="10"/>
        <v>61</v>
      </c>
      <c r="S114" s="37">
        <f t="shared" si="11"/>
        <v>24.4</v>
      </c>
      <c r="T114" s="37">
        <f t="shared" si="12"/>
        <v>23.4</v>
      </c>
      <c r="U114" s="37">
        <f t="shared" si="13"/>
        <v>13.2</v>
      </c>
      <c r="V114" s="37">
        <f t="shared" si="14"/>
        <v>61</v>
      </c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</row>
    <row r="115" ht="18.0" customHeight="1">
      <c r="A115" s="33">
        <v>109.0</v>
      </c>
      <c r="B115" s="74" t="s">
        <v>258</v>
      </c>
      <c r="C115" s="35" t="s">
        <v>259</v>
      </c>
      <c r="D115" s="39"/>
      <c r="E115" s="39"/>
      <c r="F115" s="75">
        <v>14.0</v>
      </c>
      <c r="G115" s="75">
        <f t="shared" si="1"/>
        <v>1</v>
      </c>
      <c r="H115" s="75">
        <f t="shared" si="2"/>
        <v>1</v>
      </c>
      <c r="I115" s="75">
        <f t="shared" si="3"/>
        <v>1</v>
      </c>
      <c r="J115" s="75">
        <v>28.0</v>
      </c>
      <c r="K115" s="75">
        <f t="shared" si="4"/>
        <v>1</v>
      </c>
      <c r="L115" s="75">
        <f t="shared" si="5"/>
        <v>1</v>
      </c>
      <c r="M115" s="75">
        <f t="shared" si="6"/>
        <v>1</v>
      </c>
      <c r="N115" s="75">
        <v>28.0</v>
      </c>
      <c r="O115" s="75">
        <f t="shared" si="7"/>
        <v>1</v>
      </c>
      <c r="P115" s="75">
        <f t="shared" si="8"/>
        <v>1</v>
      </c>
      <c r="Q115" s="75">
        <f t="shared" si="9"/>
        <v>1</v>
      </c>
      <c r="R115" s="90">
        <f t="shared" si="10"/>
        <v>70</v>
      </c>
      <c r="S115" s="37">
        <f t="shared" si="11"/>
        <v>28</v>
      </c>
      <c r="T115" s="37">
        <f t="shared" si="12"/>
        <v>27</v>
      </c>
      <c r="U115" s="37">
        <f t="shared" si="13"/>
        <v>15</v>
      </c>
      <c r="V115" s="37">
        <f t="shared" si="14"/>
        <v>70</v>
      </c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</row>
    <row r="116" ht="18.0" customHeight="1">
      <c r="A116" s="33">
        <v>110.0</v>
      </c>
      <c r="B116" s="74" t="s">
        <v>260</v>
      </c>
      <c r="C116" s="35" t="s">
        <v>261</v>
      </c>
      <c r="D116" s="39"/>
      <c r="E116" s="39"/>
      <c r="F116" s="75">
        <v>14.0</v>
      </c>
      <c r="G116" s="75">
        <f t="shared" si="1"/>
        <v>1</v>
      </c>
      <c r="H116" s="75">
        <f t="shared" si="2"/>
        <v>1</v>
      </c>
      <c r="I116" s="75">
        <f t="shared" si="3"/>
        <v>1</v>
      </c>
      <c r="J116" s="75">
        <v>28.0</v>
      </c>
      <c r="K116" s="75">
        <f t="shared" si="4"/>
        <v>1</v>
      </c>
      <c r="L116" s="75">
        <f t="shared" si="5"/>
        <v>1</v>
      </c>
      <c r="M116" s="75">
        <f t="shared" si="6"/>
        <v>1</v>
      </c>
      <c r="N116" s="75">
        <v>28.0</v>
      </c>
      <c r="O116" s="75">
        <f t="shared" si="7"/>
        <v>1</v>
      </c>
      <c r="P116" s="75">
        <f t="shared" si="8"/>
        <v>1</v>
      </c>
      <c r="Q116" s="75">
        <f t="shared" si="9"/>
        <v>1</v>
      </c>
      <c r="R116" s="90">
        <f t="shared" si="10"/>
        <v>70</v>
      </c>
      <c r="S116" s="37">
        <f t="shared" si="11"/>
        <v>28</v>
      </c>
      <c r="T116" s="37">
        <f t="shared" si="12"/>
        <v>27</v>
      </c>
      <c r="U116" s="37">
        <f t="shared" si="13"/>
        <v>15</v>
      </c>
      <c r="V116" s="37">
        <f t="shared" si="14"/>
        <v>70</v>
      </c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</row>
    <row r="117" ht="18.0" customHeight="1">
      <c r="A117" s="33">
        <v>111.0</v>
      </c>
      <c r="B117" s="74" t="s">
        <v>262</v>
      </c>
      <c r="C117" s="35" t="s">
        <v>263</v>
      </c>
      <c r="D117" s="39"/>
      <c r="E117" s="39"/>
      <c r="F117" s="75">
        <v>14.0</v>
      </c>
      <c r="G117" s="75">
        <f t="shared" si="1"/>
        <v>1</v>
      </c>
      <c r="H117" s="75">
        <f t="shared" si="2"/>
        <v>1</v>
      </c>
      <c r="I117" s="75">
        <f t="shared" si="3"/>
        <v>1</v>
      </c>
      <c r="J117" s="75">
        <v>22.0</v>
      </c>
      <c r="K117" s="75">
        <f t="shared" si="4"/>
        <v>1</v>
      </c>
      <c r="L117" s="75">
        <f t="shared" si="5"/>
        <v>0</v>
      </c>
      <c r="M117" s="75">
        <f t="shared" si="6"/>
        <v>0</v>
      </c>
      <c r="N117" s="75">
        <v>25.0</v>
      </c>
      <c r="O117" s="75">
        <f t="shared" si="7"/>
        <v>1</v>
      </c>
      <c r="P117" s="75">
        <f t="shared" si="8"/>
        <v>1</v>
      </c>
      <c r="Q117" s="75">
        <f t="shared" si="9"/>
        <v>0</v>
      </c>
      <c r="R117" s="90">
        <f t="shared" si="10"/>
        <v>61</v>
      </c>
      <c r="S117" s="37">
        <f t="shared" si="11"/>
        <v>24.4</v>
      </c>
      <c r="T117" s="37">
        <f t="shared" si="12"/>
        <v>23.4</v>
      </c>
      <c r="U117" s="37">
        <f t="shared" si="13"/>
        <v>13.2</v>
      </c>
      <c r="V117" s="37">
        <f t="shared" si="14"/>
        <v>61</v>
      </c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8"/>
    </row>
    <row r="118" ht="15.75" customHeight="1">
      <c r="A118" s="68"/>
      <c r="B118" s="68"/>
      <c r="C118" s="68"/>
      <c r="D118" s="68"/>
      <c r="E118" s="68"/>
      <c r="F118" s="68"/>
      <c r="G118" s="68">
        <f t="shared" ref="G118:I118" si="15">SUM(G7:G117)</f>
        <v>101</v>
      </c>
      <c r="H118" s="68">
        <f t="shared" si="15"/>
        <v>95</v>
      </c>
      <c r="I118" s="68">
        <f t="shared" si="15"/>
        <v>85</v>
      </c>
      <c r="J118" s="68"/>
      <c r="K118" s="68">
        <f t="shared" ref="K118:M118" si="16">SUM(K7:K117)</f>
        <v>97</v>
      </c>
      <c r="L118" s="68">
        <f t="shared" si="16"/>
        <v>82</v>
      </c>
      <c r="M118" s="68">
        <f t="shared" si="16"/>
        <v>63</v>
      </c>
      <c r="N118" s="68"/>
      <c r="O118" s="68">
        <f t="shared" ref="O118:Q118" si="17">SUM(O7:O117)</f>
        <v>97</v>
      </c>
      <c r="P118" s="68">
        <f t="shared" si="17"/>
        <v>82</v>
      </c>
      <c r="Q118" s="68">
        <f t="shared" si="17"/>
        <v>75</v>
      </c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</row>
    <row r="119" ht="15.75" customHeight="1">
      <c r="A119" s="68"/>
      <c r="B119" s="68"/>
      <c r="C119" s="68"/>
      <c r="D119" s="68"/>
      <c r="E119" s="68"/>
      <c r="F119" s="68"/>
      <c r="G119" s="68" t="str">
        <f t="shared" ref="G119:I119" si="18">IF(G118/#REF!&gt;=0.7,1,0)</f>
        <v>#REF!</v>
      </c>
      <c r="H119" s="68" t="str">
        <f t="shared" si="18"/>
        <v>#REF!</v>
      </c>
      <c r="I119" s="68" t="str">
        <f t="shared" si="18"/>
        <v>#REF!</v>
      </c>
      <c r="J119" s="68"/>
      <c r="K119" s="68" t="str">
        <f t="shared" ref="K119:M119" si="19">IF(K118/#REF!&gt;=0.7,1,0)</f>
        <v>#REF!</v>
      </c>
      <c r="L119" s="68" t="str">
        <f t="shared" si="19"/>
        <v>#REF!</v>
      </c>
      <c r="M119" s="68" t="str">
        <f t="shared" si="19"/>
        <v>#REF!</v>
      </c>
      <c r="N119" s="68"/>
      <c r="O119" s="68" t="str">
        <f t="shared" ref="O119:Q119" si="20">IF(O118/#REF!&gt;=0.7,1,0)</f>
        <v>#REF!</v>
      </c>
      <c r="P119" s="68" t="str">
        <f t="shared" si="20"/>
        <v>#REF!</v>
      </c>
      <c r="Q119" s="68" t="str">
        <f t="shared" si="20"/>
        <v>#REF!</v>
      </c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  <c r="AF119" s="68"/>
      <c r="AG119" s="68"/>
      <c r="AH119" s="68"/>
      <c r="AI119" s="68"/>
    </row>
    <row r="120" ht="15.75" customHeight="1">
      <c r="A120" s="68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68"/>
      <c r="AI120" s="68"/>
    </row>
    <row r="121" ht="15.75" customHeight="1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</row>
    <row r="122" ht="15.75" customHeight="1">
      <c r="A122" s="68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</row>
    <row r="123" ht="15.75" customHeight="1">
      <c r="A123" s="68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</row>
    <row r="124" ht="15.75" customHeight="1">
      <c r="A124" s="68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8"/>
      <c r="AH124" s="68"/>
      <c r="AI124" s="68"/>
    </row>
    <row r="125" ht="15.75" customHeight="1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</row>
    <row r="126" ht="15.75" customHeight="1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</row>
    <row r="127" ht="15.75" customHeight="1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</row>
    <row r="128" ht="15.75" customHeight="1">
      <c r="A128" s="68"/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</row>
    <row r="129" ht="15.75" customHeight="1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</row>
    <row r="130" ht="15.75" customHeight="1">
      <c r="A130" s="68"/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</row>
    <row r="131" ht="15.75" customHeight="1">
      <c r="A131" s="68"/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</row>
    <row r="132" ht="15.75" customHeight="1">
      <c r="A132" s="68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</row>
    <row r="133" ht="15.75" customHeight="1">
      <c r="A133" s="68"/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</row>
    <row r="134" ht="15.75" customHeight="1">
      <c r="A134" s="68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</row>
    <row r="135" ht="15.75" customHeight="1">
      <c r="A135" s="68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</row>
    <row r="136" ht="15.75" customHeight="1">
      <c r="A136" s="68"/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</row>
    <row r="137" ht="15.75" customHeight="1">
      <c r="A137" s="68"/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</row>
    <row r="138" ht="15.75" customHeight="1">
      <c r="A138" s="68"/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8"/>
      <c r="AH138" s="68"/>
      <c r="AI138" s="68"/>
    </row>
    <row r="139" ht="15.75" customHeight="1">
      <c r="A139" s="68"/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8"/>
      <c r="AH139" s="68"/>
      <c r="AI139" s="68"/>
    </row>
    <row r="140" ht="15.75" customHeight="1">
      <c r="A140" s="68"/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</row>
    <row r="141" ht="15.75" customHeight="1">
      <c r="A141" s="68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</row>
    <row r="142" ht="15.75" customHeight="1">
      <c r="A142" s="68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  <c r="AG142" s="68"/>
      <c r="AH142" s="68"/>
      <c r="AI142" s="68"/>
    </row>
    <row r="143" ht="15.75" customHeight="1">
      <c r="A143" s="68"/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  <c r="AG143" s="68"/>
      <c r="AH143" s="68"/>
      <c r="AI143" s="68"/>
    </row>
    <row r="144" ht="15.75" customHeight="1">
      <c r="A144" s="68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8"/>
      <c r="AI144" s="68"/>
    </row>
    <row r="145" ht="15.75" customHeight="1">
      <c r="A145" s="68"/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68"/>
      <c r="AI145" s="68"/>
    </row>
    <row r="146" ht="15.75" customHeight="1">
      <c r="A146" s="68"/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</row>
    <row r="147" ht="15.75" customHeight="1">
      <c r="A147" s="68"/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  <c r="AF147" s="68"/>
      <c r="AG147" s="68"/>
      <c r="AH147" s="68"/>
      <c r="AI147" s="68"/>
    </row>
    <row r="148" ht="15.75" customHeight="1">
      <c r="A148" s="68"/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  <c r="AF148" s="68"/>
      <c r="AG148" s="68"/>
      <c r="AH148" s="68"/>
      <c r="AI148" s="68"/>
    </row>
    <row r="149" ht="15.75" customHeight="1">
      <c r="A149" s="68"/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  <c r="AG149" s="68"/>
      <c r="AH149" s="68"/>
      <c r="AI149" s="68"/>
    </row>
    <row r="150" ht="15.75" customHeight="1">
      <c r="A150" s="68"/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  <c r="AF150" s="68"/>
      <c r="AG150" s="68"/>
      <c r="AH150" s="68"/>
      <c r="AI150" s="68"/>
    </row>
    <row r="151" ht="15.75" customHeight="1">
      <c r="A151" s="68"/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  <c r="AE151" s="68"/>
      <c r="AF151" s="68"/>
      <c r="AG151" s="68"/>
      <c r="AH151" s="68"/>
      <c r="AI151" s="68"/>
    </row>
    <row r="152" ht="15.75" customHeight="1">
      <c r="A152" s="68"/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8"/>
      <c r="AH152" s="68"/>
      <c r="AI152" s="68"/>
    </row>
    <row r="153" ht="15.75" customHeight="1">
      <c r="A153" s="68"/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  <c r="AG153" s="68"/>
      <c r="AH153" s="68"/>
      <c r="AI153" s="68"/>
    </row>
    <row r="154" ht="15.75" customHeight="1">
      <c r="A154" s="68"/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  <c r="AF154" s="68"/>
      <c r="AG154" s="68"/>
      <c r="AH154" s="68"/>
      <c r="AI154" s="68"/>
    </row>
    <row r="155" ht="15.75" customHeight="1">
      <c r="A155" s="68"/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  <c r="AF155" s="68"/>
      <c r="AG155" s="68"/>
      <c r="AH155" s="68"/>
      <c r="AI155" s="68"/>
    </row>
    <row r="156" ht="15.75" customHeight="1">
      <c r="A156" s="68"/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</row>
    <row r="157" ht="15.75" customHeight="1">
      <c r="A157" s="68"/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  <c r="AG157" s="68"/>
      <c r="AH157" s="68"/>
      <c r="AI157" s="68"/>
    </row>
    <row r="158" ht="15.75" customHeight="1">
      <c r="A158" s="68"/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  <c r="AE158" s="68"/>
      <c r="AF158" s="68"/>
      <c r="AG158" s="68"/>
      <c r="AH158" s="68"/>
      <c r="AI158" s="68"/>
    </row>
    <row r="159" ht="15.75" customHeight="1">
      <c r="A159" s="68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8"/>
      <c r="AG159" s="68"/>
      <c r="AH159" s="68"/>
      <c r="AI159" s="68"/>
    </row>
    <row r="160" ht="15.75" customHeight="1">
      <c r="A160" s="68"/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</row>
    <row r="161" ht="15.75" customHeight="1">
      <c r="A161" s="68"/>
      <c r="B161" s="68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  <c r="AF161" s="68"/>
      <c r="AG161" s="68"/>
      <c r="AH161" s="68"/>
      <c r="AI161" s="68"/>
    </row>
    <row r="162" ht="15.75" customHeight="1">
      <c r="A162" s="68"/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  <c r="AF162" s="68"/>
      <c r="AG162" s="68"/>
      <c r="AH162" s="68"/>
      <c r="AI162" s="68"/>
    </row>
    <row r="163" ht="15.75" customHeight="1">
      <c r="A163" s="68"/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  <c r="AE163" s="68"/>
      <c r="AF163" s="68"/>
      <c r="AG163" s="68"/>
      <c r="AH163" s="68"/>
      <c r="AI163" s="68"/>
    </row>
    <row r="164" ht="15.75" customHeight="1">
      <c r="A164" s="68"/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/>
    </row>
    <row r="165" ht="15.75" customHeight="1">
      <c r="A165" s="68"/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  <c r="AA165" s="68"/>
      <c r="AB165" s="68"/>
      <c r="AC165" s="68"/>
      <c r="AD165" s="68"/>
      <c r="AE165" s="68"/>
      <c r="AF165" s="68"/>
      <c r="AG165" s="68"/>
      <c r="AH165" s="68"/>
      <c r="AI165" s="68"/>
    </row>
    <row r="166" ht="15.75" customHeight="1">
      <c r="A166" s="68"/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  <c r="AE166" s="68"/>
      <c r="AF166" s="68"/>
      <c r="AG166" s="68"/>
      <c r="AH166" s="68"/>
      <c r="AI166" s="68"/>
    </row>
    <row r="167" ht="15.75" customHeight="1">
      <c r="A167" s="68"/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  <c r="AD167" s="68"/>
      <c r="AE167" s="68"/>
      <c r="AF167" s="68"/>
      <c r="AG167" s="68"/>
      <c r="AH167" s="68"/>
      <c r="AI167" s="68"/>
    </row>
    <row r="168" ht="15.75" customHeight="1">
      <c r="A168" s="68"/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  <c r="AA168" s="68"/>
      <c r="AB168" s="68"/>
      <c r="AC168" s="68"/>
      <c r="AD168" s="68"/>
      <c r="AE168" s="68"/>
      <c r="AF168" s="68"/>
      <c r="AG168" s="68"/>
      <c r="AH168" s="68"/>
      <c r="AI168" s="68"/>
    </row>
    <row r="169" ht="15.75" customHeight="1">
      <c r="A169" s="68"/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</row>
    <row r="170" ht="15.75" customHeight="1">
      <c r="A170" s="68"/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  <c r="AD170" s="68"/>
      <c r="AE170" s="68"/>
      <c r="AF170" s="68"/>
      <c r="AG170" s="68"/>
      <c r="AH170" s="68"/>
      <c r="AI170" s="68"/>
    </row>
    <row r="171" ht="15.75" customHeight="1">
      <c r="A171" s="68"/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  <c r="AA171" s="68"/>
      <c r="AB171" s="68"/>
      <c r="AC171" s="68"/>
      <c r="AD171" s="68"/>
      <c r="AE171" s="68"/>
      <c r="AF171" s="68"/>
      <c r="AG171" s="68"/>
      <c r="AH171" s="68"/>
      <c r="AI171" s="68"/>
    </row>
    <row r="172" ht="15.75" customHeight="1">
      <c r="A172" s="68"/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  <c r="AA172" s="68"/>
      <c r="AB172" s="68"/>
      <c r="AC172" s="68"/>
      <c r="AD172" s="68"/>
      <c r="AE172" s="68"/>
      <c r="AF172" s="68"/>
      <c r="AG172" s="68"/>
      <c r="AH172" s="68"/>
      <c r="AI172" s="68"/>
    </row>
    <row r="173" ht="15.75" customHeight="1">
      <c r="A173" s="68"/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  <c r="AD173" s="68"/>
      <c r="AE173" s="68"/>
      <c r="AF173" s="68"/>
      <c r="AG173" s="68"/>
      <c r="AH173" s="68"/>
      <c r="AI173" s="68"/>
    </row>
    <row r="174" ht="15.75" customHeight="1">
      <c r="A174" s="68"/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  <c r="AA174" s="68"/>
      <c r="AB174" s="68"/>
      <c r="AC174" s="68"/>
      <c r="AD174" s="68"/>
      <c r="AE174" s="68"/>
      <c r="AF174" s="68"/>
      <c r="AG174" s="68"/>
      <c r="AH174" s="68"/>
      <c r="AI174" s="68"/>
    </row>
    <row r="175" ht="15.75" customHeight="1">
      <c r="A175" s="68"/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  <c r="AD175" s="68"/>
      <c r="AE175" s="68"/>
      <c r="AF175" s="68"/>
      <c r="AG175" s="68"/>
      <c r="AH175" s="68"/>
      <c r="AI175" s="68"/>
    </row>
    <row r="176" ht="15.75" customHeight="1">
      <c r="A176" s="68"/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68"/>
      <c r="AE176" s="68"/>
      <c r="AF176" s="68"/>
      <c r="AG176" s="68"/>
      <c r="AH176" s="68"/>
      <c r="AI176" s="68"/>
    </row>
    <row r="177" ht="15.75" customHeight="1">
      <c r="A177" s="68"/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68"/>
      <c r="AB177" s="68"/>
      <c r="AC177" s="68"/>
      <c r="AD177" s="68"/>
      <c r="AE177" s="68"/>
      <c r="AF177" s="68"/>
      <c r="AG177" s="68"/>
      <c r="AH177" s="68"/>
      <c r="AI177" s="68"/>
    </row>
    <row r="178" ht="15.75" customHeight="1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  <c r="AA178" s="68"/>
      <c r="AB178" s="68"/>
      <c r="AC178" s="68"/>
      <c r="AD178" s="68"/>
      <c r="AE178" s="68"/>
      <c r="AF178" s="68"/>
      <c r="AG178" s="68"/>
      <c r="AH178" s="68"/>
      <c r="AI178" s="68"/>
    </row>
    <row r="179" ht="15.75" customHeight="1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  <c r="AA179" s="68"/>
      <c r="AB179" s="68"/>
      <c r="AC179" s="68"/>
      <c r="AD179" s="68"/>
      <c r="AE179" s="68"/>
      <c r="AF179" s="68"/>
      <c r="AG179" s="68"/>
      <c r="AH179" s="68"/>
      <c r="AI179" s="68"/>
    </row>
    <row r="180" ht="15.75" customHeight="1">
      <c r="A180" s="68"/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  <c r="AA180" s="68"/>
      <c r="AB180" s="68"/>
      <c r="AC180" s="68"/>
      <c r="AD180" s="68"/>
      <c r="AE180" s="68"/>
      <c r="AF180" s="68"/>
      <c r="AG180" s="68"/>
      <c r="AH180" s="68"/>
      <c r="AI180" s="68"/>
    </row>
    <row r="181" ht="15.75" customHeight="1">
      <c r="A181" s="68"/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  <c r="AA181" s="68"/>
      <c r="AB181" s="68"/>
      <c r="AC181" s="68"/>
      <c r="AD181" s="68"/>
      <c r="AE181" s="68"/>
      <c r="AF181" s="68"/>
      <c r="AG181" s="68"/>
      <c r="AH181" s="68"/>
      <c r="AI181" s="68"/>
    </row>
    <row r="182" ht="15.75" customHeight="1">
      <c r="A182" s="68"/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  <c r="AA182" s="68"/>
      <c r="AB182" s="68"/>
      <c r="AC182" s="68"/>
      <c r="AD182" s="68"/>
      <c r="AE182" s="68"/>
      <c r="AF182" s="68"/>
      <c r="AG182" s="68"/>
      <c r="AH182" s="68"/>
      <c r="AI182" s="68"/>
    </row>
    <row r="183" ht="15.75" customHeight="1">
      <c r="A183" s="68"/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  <c r="AA183" s="68"/>
      <c r="AB183" s="68"/>
      <c r="AC183" s="68"/>
      <c r="AD183" s="68"/>
      <c r="AE183" s="68"/>
      <c r="AF183" s="68"/>
      <c r="AG183" s="68"/>
      <c r="AH183" s="68"/>
      <c r="AI183" s="68"/>
    </row>
    <row r="184" ht="15.75" customHeight="1">
      <c r="A184" s="68"/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  <c r="AA184" s="68"/>
      <c r="AB184" s="68"/>
      <c r="AC184" s="68"/>
      <c r="AD184" s="68"/>
      <c r="AE184" s="68"/>
      <c r="AF184" s="68"/>
      <c r="AG184" s="68"/>
      <c r="AH184" s="68"/>
      <c r="AI184" s="68"/>
    </row>
    <row r="185" ht="15.75" customHeight="1">
      <c r="A185" s="68"/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  <c r="AA185" s="68"/>
      <c r="AB185" s="68"/>
      <c r="AC185" s="68"/>
      <c r="AD185" s="68"/>
      <c r="AE185" s="68"/>
      <c r="AF185" s="68"/>
      <c r="AG185" s="68"/>
      <c r="AH185" s="68"/>
      <c r="AI185" s="68"/>
    </row>
    <row r="186" ht="15.75" customHeight="1">
      <c r="A186" s="68"/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  <c r="AA186" s="68"/>
      <c r="AB186" s="68"/>
      <c r="AC186" s="68"/>
      <c r="AD186" s="68"/>
      <c r="AE186" s="68"/>
      <c r="AF186" s="68"/>
      <c r="AG186" s="68"/>
      <c r="AH186" s="68"/>
      <c r="AI186" s="68"/>
    </row>
    <row r="187" ht="15.75" customHeight="1">
      <c r="A187" s="68"/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  <c r="AA187" s="68"/>
      <c r="AB187" s="68"/>
      <c r="AC187" s="68"/>
      <c r="AD187" s="68"/>
      <c r="AE187" s="68"/>
      <c r="AF187" s="68"/>
      <c r="AG187" s="68"/>
      <c r="AH187" s="68"/>
      <c r="AI187" s="68"/>
    </row>
    <row r="188" ht="15.75" customHeight="1">
      <c r="A188" s="68"/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  <c r="AF188" s="68"/>
      <c r="AG188" s="68"/>
      <c r="AH188" s="68"/>
      <c r="AI188" s="68"/>
    </row>
    <row r="189" ht="15.75" customHeight="1">
      <c r="A189" s="68"/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  <c r="AA189" s="68"/>
      <c r="AB189" s="68"/>
      <c r="AC189" s="68"/>
      <c r="AD189" s="68"/>
      <c r="AE189" s="68"/>
      <c r="AF189" s="68"/>
      <c r="AG189" s="68"/>
      <c r="AH189" s="68"/>
      <c r="AI189" s="68"/>
    </row>
    <row r="190" ht="15.75" customHeight="1">
      <c r="A190" s="68"/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  <c r="AA190" s="68"/>
      <c r="AB190" s="68"/>
      <c r="AC190" s="68"/>
      <c r="AD190" s="68"/>
      <c r="AE190" s="68"/>
      <c r="AF190" s="68"/>
      <c r="AG190" s="68"/>
      <c r="AH190" s="68"/>
      <c r="AI190" s="68"/>
    </row>
    <row r="191" ht="15.75" customHeight="1">
      <c r="A191" s="68"/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  <c r="AA191" s="68"/>
      <c r="AB191" s="68"/>
      <c r="AC191" s="68"/>
      <c r="AD191" s="68"/>
      <c r="AE191" s="68"/>
      <c r="AF191" s="68"/>
      <c r="AG191" s="68"/>
      <c r="AH191" s="68"/>
      <c r="AI191" s="68"/>
    </row>
    <row r="192" ht="15.75" customHeight="1">
      <c r="A192" s="68"/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8"/>
      <c r="AB192" s="68"/>
      <c r="AC192" s="68"/>
      <c r="AD192" s="68"/>
      <c r="AE192" s="68"/>
      <c r="AF192" s="68"/>
      <c r="AG192" s="68"/>
      <c r="AH192" s="68"/>
      <c r="AI192" s="68"/>
    </row>
    <row r="193" ht="15.75" customHeight="1">
      <c r="A193" s="68"/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  <c r="AC193" s="68"/>
      <c r="AD193" s="68"/>
      <c r="AE193" s="68"/>
      <c r="AF193" s="68"/>
      <c r="AG193" s="68"/>
      <c r="AH193" s="68"/>
      <c r="AI193" s="68"/>
    </row>
    <row r="194" ht="15.75" customHeight="1">
      <c r="A194" s="68"/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  <c r="AD194" s="68"/>
      <c r="AE194" s="68"/>
      <c r="AF194" s="68"/>
      <c r="AG194" s="68"/>
      <c r="AH194" s="68"/>
      <c r="AI194" s="68"/>
    </row>
    <row r="195" ht="15.75" customHeight="1">
      <c r="A195" s="68"/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  <c r="AB195" s="68"/>
      <c r="AC195" s="68"/>
      <c r="AD195" s="68"/>
      <c r="AE195" s="68"/>
      <c r="AF195" s="68"/>
      <c r="AG195" s="68"/>
      <c r="AH195" s="68"/>
      <c r="AI195" s="68"/>
    </row>
    <row r="196" ht="15.75" customHeight="1">
      <c r="A196" s="68"/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8"/>
      <c r="AB196" s="68"/>
      <c r="AC196" s="68"/>
      <c r="AD196" s="68"/>
      <c r="AE196" s="68"/>
      <c r="AF196" s="68"/>
      <c r="AG196" s="68"/>
      <c r="AH196" s="68"/>
      <c r="AI196" s="68"/>
    </row>
    <row r="197" ht="15.75" customHeight="1">
      <c r="A197" s="68"/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  <c r="AB197" s="68"/>
      <c r="AC197" s="68"/>
      <c r="AD197" s="68"/>
      <c r="AE197" s="68"/>
      <c r="AF197" s="68"/>
      <c r="AG197" s="68"/>
      <c r="AH197" s="68"/>
      <c r="AI197" s="68"/>
    </row>
    <row r="198" ht="15.75" customHeight="1">
      <c r="A198" s="68"/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8"/>
      <c r="AB198" s="68"/>
      <c r="AC198" s="68"/>
      <c r="AD198" s="68"/>
      <c r="AE198" s="68"/>
      <c r="AF198" s="68"/>
      <c r="AG198" s="68"/>
      <c r="AH198" s="68"/>
      <c r="AI198" s="68"/>
    </row>
    <row r="199" ht="15.75" customHeight="1">
      <c r="A199" s="68"/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8"/>
      <c r="AB199" s="68"/>
      <c r="AC199" s="68"/>
      <c r="AD199" s="68"/>
      <c r="AE199" s="68"/>
      <c r="AF199" s="68"/>
      <c r="AG199" s="68"/>
      <c r="AH199" s="68"/>
      <c r="AI199" s="68"/>
    </row>
    <row r="200" ht="15.75" customHeight="1">
      <c r="A200" s="68"/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8"/>
      <c r="AB200" s="68"/>
      <c r="AC200" s="68"/>
      <c r="AD200" s="68"/>
      <c r="AE200" s="68"/>
      <c r="AF200" s="68"/>
      <c r="AG200" s="68"/>
      <c r="AH200" s="68"/>
      <c r="AI200" s="68"/>
    </row>
    <row r="201" ht="15.75" customHeight="1">
      <c r="A201" s="68"/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  <c r="AA201" s="68"/>
      <c r="AB201" s="68"/>
      <c r="AC201" s="68"/>
      <c r="AD201" s="68"/>
      <c r="AE201" s="68"/>
      <c r="AF201" s="68"/>
      <c r="AG201" s="68"/>
      <c r="AH201" s="68"/>
      <c r="AI201" s="68"/>
    </row>
    <row r="202" ht="15.75" customHeight="1">
      <c r="A202" s="68"/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  <c r="AA202" s="68"/>
      <c r="AB202" s="68"/>
      <c r="AC202" s="68"/>
      <c r="AD202" s="68"/>
      <c r="AE202" s="68"/>
      <c r="AF202" s="68"/>
      <c r="AG202" s="68"/>
      <c r="AH202" s="68"/>
      <c r="AI202" s="68"/>
    </row>
    <row r="203" ht="15.75" customHeight="1">
      <c r="A203" s="68"/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  <c r="AA203" s="68"/>
      <c r="AB203" s="68"/>
      <c r="AC203" s="68"/>
      <c r="AD203" s="68"/>
      <c r="AE203" s="68"/>
      <c r="AF203" s="68"/>
      <c r="AG203" s="68"/>
      <c r="AH203" s="68"/>
      <c r="AI203" s="68"/>
    </row>
    <row r="204" ht="15.75" customHeight="1">
      <c r="A204" s="68"/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  <c r="AB204" s="68"/>
      <c r="AC204" s="68"/>
      <c r="AD204" s="68"/>
      <c r="AE204" s="68"/>
      <c r="AF204" s="68"/>
      <c r="AG204" s="68"/>
      <c r="AH204" s="68"/>
      <c r="AI204" s="68"/>
    </row>
    <row r="205" ht="15.75" customHeight="1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  <c r="AA205" s="68"/>
      <c r="AB205" s="68"/>
      <c r="AC205" s="68"/>
      <c r="AD205" s="68"/>
      <c r="AE205" s="68"/>
      <c r="AF205" s="68"/>
      <c r="AG205" s="68"/>
      <c r="AH205" s="68"/>
      <c r="AI205" s="68"/>
    </row>
    <row r="206" ht="15.75" customHeight="1">
      <c r="A206" s="68"/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  <c r="AE206" s="68"/>
      <c r="AF206" s="68"/>
      <c r="AG206" s="68"/>
      <c r="AH206" s="68"/>
      <c r="AI206" s="68"/>
    </row>
    <row r="207" ht="15.75" customHeight="1">
      <c r="A207" s="68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  <c r="AA207" s="68"/>
      <c r="AB207" s="68"/>
      <c r="AC207" s="68"/>
      <c r="AD207" s="68"/>
      <c r="AE207" s="68"/>
      <c r="AF207" s="68"/>
      <c r="AG207" s="68"/>
      <c r="AH207" s="68"/>
      <c r="AI207" s="68"/>
    </row>
    <row r="208" ht="15.75" customHeight="1">
      <c r="A208" s="68"/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  <c r="AF208" s="68"/>
      <c r="AG208" s="68"/>
      <c r="AH208" s="68"/>
      <c r="AI208" s="68"/>
    </row>
    <row r="209" ht="15.75" customHeight="1">
      <c r="A209" s="68"/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  <c r="AD209" s="68"/>
      <c r="AE209" s="68"/>
      <c r="AF209" s="68"/>
      <c r="AG209" s="68"/>
      <c r="AH209" s="68"/>
      <c r="AI209" s="68"/>
    </row>
    <row r="210" ht="15.75" customHeight="1">
      <c r="A210" s="68"/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  <c r="AA210" s="68"/>
      <c r="AB210" s="68"/>
      <c r="AC210" s="68"/>
      <c r="AD210" s="68"/>
      <c r="AE210" s="68"/>
      <c r="AF210" s="68"/>
      <c r="AG210" s="68"/>
      <c r="AH210" s="68"/>
      <c r="AI210" s="68"/>
    </row>
    <row r="211" ht="15.75" customHeight="1">
      <c r="A211" s="68"/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  <c r="AA211" s="68"/>
      <c r="AB211" s="68"/>
      <c r="AC211" s="68"/>
      <c r="AD211" s="68"/>
      <c r="AE211" s="68"/>
      <c r="AF211" s="68"/>
      <c r="AG211" s="68"/>
      <c r="AH211" s="68"/>
      <c r="AI211" s="68"/>
    </row>
    <row r="212" ht="15.75" customHeight="1">
      <c r="A212" s="68"/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  <c r="AA212" s="68"/>
      <c r="AB212" s="68"/>
      <c r="AC212" s="68"/>
      <c r="AD212" s="68"/>
      <c r="AE212" s="68"/>
      <c r="AF212" s="68"/>
      <c r="AG212" s="68"/>
      <c r="AH212" s="68"/>
      <c r="AI212" s="68"/>
    </row>
    <row r="213" ht="15.75" customHeight="1">
      <c r="A213" s="68"/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  <c r="AA213" s="68"/>
      <c r="AB213" s="68"/>
      <c r="AC213" s="68"/>
      <c r="AD213" s="68"/>
      <c r="AE213" s="68"/>
      <c r="AF213" s="68"/>
      <c r="AG213" s="68"/>
      <c r="AH213" s="68"/>
      <c r="AI213" s="68"/>
    </row>
    <row r="214" ht="15.75" customHeight="1">
      <c r="A214" s="68"/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  <c r="AA214" s="68"/>
      <c r="AB214" s="68"/>
      <c r="AC214" s="68"/>
      <c r="AD214" s="68"/>
      <c r="AE214" s="68"/>
      <c r="AF214" s="68"/>
      <c r="AG214" s="68"/>
      <c r="AH214" s="68"/>
      <c r="AI214" s="68"/>
    </row>
    <row r="215" ht="15.75" customHeight="1">
      <c r="A215" s="68"/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  <c r="AA215" s="68"/>
      <c r="AB215" s="68"/>
      <c r="AC215" s="68"/>
      <c r="AD215" s="68"/>
      <c r="AE215" s="68"/>
      <c r="AF215" s="68"/>
      <c r="AG215" s="68"/>
      <c r="AH215" s="68"/>
      <c r="AI215" s="68"/>
    </row>
    <row r="216" ht="15.75" customHeight="1">
      <c r="A216" s="68"/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  <c r="AA216" s="68"/>
      <c r="AB216" s="68"/>
      <c r="AC216" s="68"/>
      <c r="AD216" s="68"/>
      <c r="AE216" s="68"/>
      <c r="AF216" s="68"/>
      <c r="AG216" s="68"/>
      <c r="AH216" s="68"/>
      <c r="AI216" s="68"/>
    </row>
    <row r="217" ht="15.75" customHeight="1">
      <c r="A217" s="68"/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  <c r="AA217" s="68"/>
      <c r="AB217" s="68"/>
      <c r="AC217" s="68"/>
      <c r="AD217" s="68"/>
      <c r="AE217" s="68"/>
      <c r="AF217" s="68"/>
      <c r="AG217" s="68"/>
      <c r="AH217" s="68"/>
      <c r="AI217" s="68"/>
    </row>
    <row r="218" ht="15.75" customHeight="1">
      <c r="A218" s="68"/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A218" s="68"/>
      <c r="AB218" s="68"/>
      <c r="AC218" s="68"/>
      <c r="AD218" s="68"/>
      <c r="AE218" s="68"/>
      <c r="AF218" s="68"/>
      <c r="AG218" s="68"/>
      <c r="AH218" s="68"/>
      <c r="AI218" s="68"/>
    </row>
    <row r="219" ht="15.75" customHeight="1">
      <c r="A219" s="68"/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  <c r="AA219" s="68"/>
      <c r="AB219" s="68"/>
      <c r="AC219" s="68"/>
      <c r="AD219" s="68"/>
      <c r="AE219" s="68"/>
      <c r="AF219" s="68"/>
      <c r="AG219" s="68"/>
      <c r="AH219" s="68"/>
      <c r="AI219" s="68"/>
    </row>
    <row r="220" ht="15.75" customHeight="1">
      <c r="A220" s="68"/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  <c r="AA220" s="68"/>
      <c r="AB220" s="68"/>
      <c r="AC220" s="68"/>
      <c r="AD220" s="68"/>
      <c r="AE220" s="68"/>
      <c r="AF220" s="68"/>
      <c r="AG220" s="68"/>
      <c r="AH220" s="68"/>
      <c r="AI220" s="68"/>
    </row>
    <row r="221" ht="15.75" customHeight="1">
      <c r="A221" s="68"/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  <c r="AA221" s="68"/>
      <c r="AB221" s="68"/>
      <c r="AC221" s="68"/>
      <c r="AD221" s="68"/>
      <c r="AE221" s="68"/>
      <c r="AF221" s="68"/>
      <c r="AG221" s="68"/>
      <c r="AH221" s="68"/>
      <c r="AI221" s="68"/>
    </row>
    <row r="222" ht="15.75" customHeight="1">
      <c r="A222" s="68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  <c r="AB222" s="68"/>
      <c r="AC222" s="68"/>
      <c r="AD222" s="68"/>
      <c r="AE222" s="68"/>
      <c r="AF222" s="68"/>
      <c r="AG222" s="68"/>
      <c r="AH222" s="68"/>
      <c r="AI222" s="68"/>
    </row>
    <row r="223" ht="15.75" customHeight="1">
      <c r="A223" s="68"/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68"/>
      <c r="AB223" s="68"/>
      <c r="AC223" s="68"/>
      <c r="AD223" s="68"/>
      <c r="AE223" s="68"/>
      <c r="AF223" s="68"/>
      <c r="AG223" s="68"/>
      <c r="AH223" s="68"/>
      <c r="AI223" s="68"/>
    </row>
    <row r="224" ht="15.75" customHeight="1">
      <c r="A224" s="68"/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  <c r="AA224" s="68"/>
      <c r="AB224" s="68"/>
      <c r="AC224" s="68"/>
      <c r="AD224" s="68"/>
      <c r="AE224" s="68"/>
      <c r="AF224" s="68"/>
      <c r="AG224" s="68"/>
      <c r="AH224" s="68"/>
      <c r="AI224" s="68"/>
    </row>
    <row r="225" ht="15.75" customHeight="1">
      <c r="A225" s="68"/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  <c r="AA225" s="68"/>
      <c r="AB225" s="68"/>
      <c r="AC225" s="68"/>
      <c r="AD225" s="68"/>
      <c r="AE225" s="68"/>
      <c r="AF225" s="68"/>
      <c r="AG225" s="68"/>
      <c r="AH225" s="68"/>
      <c r="AI225" s="68"/>
    </row>
    <row r="226" ht="15.75" customHeight="1">
      <c r="A226" s="68"/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  <c r="AA226" s="68"/>
      <c r="AB226" s="68"/>
      <c r="AC226" s="68"/>
      <c r="AD226" s="68"/>
      <c r="AE226" s="68"/>
      <c r="AF226" s="68"/>
      <c r="AG226" s="68"/>
      <c r="AH226" s="68"/>
      <c r="AI226" s="68"/>
    </row>
    <row r="227" ht="15.75" customHeight="1">
      <c r="A227" s="68"/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  <c r="AB227" s="68"/>
      <c r="AC227" s="68"/>
      <c r="AD227" s="68"/>
      <c r="AE227" s="68"/>
      <c r="AF227" s="68"/>
      <c r="AG227" s="68"/>
      <c r="AH227" s="68"/>
      <c r="AI227" s="68"/>
    </row>
    <row r="228" ht="15.75" customHeight="1">
      <c r="A228" s="68"/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68"/>
      <c r="AB228" s="68"/>
      <c r="AC228" s="68"/>
      <c r="AD228" s="68"/>
      <c r="AE228" s="68"/>
      <c r="AF228" s="68"/>
      <c r="AG228" s="68"/>
      <c r="AH228" s="68"/>
      <c r="AI228" s="68"/>
    </row>
    <row r="229" ht="15.75" customHeight="1">
      <c r="A229" s="68"/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68"/>
      <c r="AB229" s="68"/>
      <c r="AC229" s="68"/>
      <c r="AD229" s="68"/>
      <c r="AE229" s="68"/>
      <c r="AF229" s="68"/>
      <c r="AG229" s="68"/>
      <c r="AH229" s="68"/>
      <c r="AI229" s="68"/>
    </row>
    <row r="230" ht="15.75" customHeight="1">
      <c r="A230" s="68"/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  <c r="AB230" s="68"/>
      <c r="AC230" s="68"/>
      <c r="AD230" s="68"/>
      <c r="AE230" s="68"/>
      <c r="AF230" s="68"/>
      <c r="AG230" s="68"/>
      <c r="AH230" s="68"/>
      <c r="AI230" s="68"/>
    </row>
    <row r="231" ht="15.75" customHeight="1">
      <c r="A231" s="68"/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68"/>
      <c r="AB231" s="68"/>
      <c r="AC231" s="68"/>
      <c r="AD231" s="68"/>
      <c r="AE231" s="68"/>
      <c r="AF231" s="68"/>
      <c r="AG231" s="68"/>
      <c r="AH231" s="68"/>
      <c r="AI231" s="68"/>
    </row>
    <row r="232" ht="15.75" customHeight="1">
      <c r="A232" s="68"/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68"/>
      <c r="AB232" s="68"/>
      <c r="AC232" s="68"/>
      <c r="AD232" s="68"/>
      <c r="AE232" s="68"/>
      <c r="AF232" s="68"/>
      <c r="AG232" s="68"/>
      <c r="AH232" s="68"/>
      <c r="AI232" s="68"/>
    </row>
    <row r="233" ht="15.75" customHeight="1">
      <c r="A233" s="68"/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  <c r="AA233" s="68"/>
      <c r="AB233" s="68"/>
      <c r="AC233" s="68"/>
      <c r="AD233" s="68"/>
      <c r="AE233" s="68"/>
      <c r="AF233" s="68"/>
      <c r="AG233" s="68"/>
      <c r="AH233" s="68"/>
      <c r="AI233" s="68"/>
    </row>
    <row r="234" ht="15.75" customHeight="1">
      <c r="A234" s="68"/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  <c r="AA234" s="68"/>
      <c r="AB234" s="68"/>
      <c r="AC234" s="68"/>
      <c r="AD234" s="68"/>
      <c r="AE234" s="68"/>
      <c r="AF234" s="68"/>
      <c r="AG234" s="68"/>
      <c r="AH234" s="68"/>
      <c r="AI234" s="68"/>
    </row>
    <row r="235" ht="15.75" customHeight="1">
      <c r="A235" s="68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  <c r="AA235" s="68"/>
      <c r="AB235" s="68"/>
      <c r="AC235" s="68"/>
      <c r="AD235" s="68"/>
      <c r="AE235" s="68"/>
      <c r="AF235" s="68"/>
      <c r="AG235" s="68"/>
      <c r="AH235" s="68"/>
      <c r="AI235" s="68"/>
    </row>
    <row r="236" ht="15.75" customHeight="1">
      <c r="A236" s="68"/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68"/>
      <c r="AB236" s="68"/>
      <c r="AC236" s="68"/>
      <c r="AD236" s="68"/>
      <c r="AE236" s="68"/>
      <c r="AF236" s="68"/>
      <c r="AG236" s="68"/>
      <c r="AH236" s="68"/>
      <c r="AI236" s="68"/>
    </row>
    <row r="237" ht="15.75" customHeight="1">
      <c r="A237" s="68"/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  <c r="AA237" s="68"/>
      <c r="AB237" s="68"/>
      <c r="AC237" s="68"/>
      <c r="AD237" s="68"/>
      <c r="AE237" s="68"/>
      <c r="AF237" s="68"/>
      <c r="AG237" s="68"/>
      <c r="AH237" s="68"/>
      <c r="AI237" s="68"/>
    </row>
    <row r="238" ht="15.75" customHeight="1">
      <c r="A238" s="68"/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  <c r="AA238" s="68"/>
      <c r="AB238" s="68"/>
      <c r="AC238" s="68"/>
      <c r="AD238" s="68"/>
      <c r="AE238" s="68"/>
      <c r="AF238" s="68"/>
      <c r="AG238" s="68"/>
      <c r="AH238" s="68"/>
      <c r="AI238" s="68"/>
    </row>
    <row r="239" ht="15.75" customHeight="1">
      <c r="A239" s="68"/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  <c r="AA239" s="68"/>
      <c r="AB239" s="68"/>
      <c r="AC239" s="68"/>
      <c r="AD239" s="68"/>
      <c r="AE239" s="68"/>
      <c r="AF239" s="68"/>
      <c r="AG239" s="68"/>
      <c r="AH239" s="68"/>
      <c r="AI239" s="68"/>
    </row>
    <row r="240" ht="15.75" customHeight="1">
      <c r="A240" s="68"/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  <c r="AA240" s="68"/>
      <c r="AB240" s="68"/>
      <c r="AC240" s="68"/>
      <c r="AD240" s="68"/>
      <c r="AE240" s="68"/>
      <c r="AF240" s="68"/>
      <c r="AG240" s="68"/>
      <c r="AH240" s="68"/>
      <c r="AI240" s="68"/>
    </row>
    <row r="241" ht="15.75" customHeight="1">
      <c r="A241" s="68"/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  <c r="AA241" s="68"/>
      <c r="AB241" s="68"/>
      <c r="AC241" s="68"/>
      <c r="AD241" s="68"/>
      <c r="AE241" s="68"/>
      <c r="AF241" s="68"/>
      <c r="AG241" s="68"/>
      <c r="AH241" s="68"/>
      <c r="AI241" s="68"/>
    </row>
    <row r="242" ht="15.75" customHeight="1">
      <c r="A242" s="68"/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  <c r="AA242" s="68"/>
      <c r="AB242" s="68"/>
      <c r="AC242" s="68"/>
      <c r="AD242" s="68"/>
      <c r="AE242" s="68"/>
      <c r="AF242" s="68"/>
      <c r="AG242" s="68"/>
      <c r="AH242" s="68"/>
      <c r="AI242" s="68"/>
    </row>
    <row r="243" ht="15.75" customHeight="1">
      <c r="A243" s="68"/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  <c r="AA243" s="68"/>
      <c r="AB243" s="68"/>
      <c r="AC243" s="68"/>
      <c r="AD243" s="68"/>
      <c r="AE243" s="68"/>
      <c r="AF243" s="68"/>
      <c r="AG243" s="68"/>
      <c r="AH243" s="68"/>
      <c r="AI243" s="68"/>
    </row>
    <row r="244" ht="15.75" customHeight="1">
      <c r="A244" s="68"/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  <c r="AA244" s="68"/>
      <c r="AB244" s="68"/>
      <c r="AC244" s="68"/>
      <c r="AD244" s="68"/>
      <c r="AE244" s="68"/>
      <c r="AF244" s="68"/>
      <c r="AG244" s="68"/>
      <c r="AH244" s="68"/>
      <c r="AI244" s="68"/>
    </row>
    <row r="245" ht="15.75" customHeight="1">
      <c r="A245" s="68"/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  <c r="AA245" s="68"/>
      <c r="AB245" s="68"/>
      <c r="AC245" s="68"/>
      <c r="AD245" s="68"/>
      <c r="AE245" s="68"/>
      <c r="AF245" s="68"/>
      <c r="AG245" s="68"/>
      <c r="AH245" s="68"/>
      <c r="AI245" s="68"/>
    </row>
    <row r="246" ht="15.75" customHeight="1">
      <c r="A246" s="68"/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  <c r="AA246" s="68"/>
      <c r="AB246" s="68"/>
      <c r="AC246" s="68"/>
      <c r="AD246" s="68"/>
      <c r="AE246" s="68"/>
      <c r="AF246" s="68"/>
      <c r="AG246" s="68"/>
      <c r="AH246" s="68"/>
      <c r="AI246" s="68"/>
    </row>
    <row r="247" ht="15.75" customHeight="1">
      <c r="A247" s="68"/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  <c r="AA247" s="68"/>
      <c r="AB247" s="68"/>
      <c r="AC247" s="68"/>
      <c r="AD247" s="68"/>
      <c r="AE247" s="68"/>
      <c r="AF247" s="68"/>
      <c r="AG247" s="68"/>
      <c r="AH247" s="68"/>
      <c r="AI247" s="68"/>
    </row>
    <row r="248" ht="15.75" customHeight="1">
      <c r="A248" s="68"/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  <c r="AA248" s="68"/>
      <c r="AB248" s="68"/>
      <c r="AC248" s="68"/>
      <c r="AD248" s="68"/>
      <c r="AE248" s="68"/>
      <c r="AF248" s="68"/>
      <c r="AG248" s="68"/>
      <c r="AH248" s="68"/>
      <c r="AI248" s="68"/>
    </row>
    <row r="249" ht="15.75" customHeight="1">
      <c r="A249" s="68"/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  <c r="AA249" s="68"/>
      <c r="AB249" s="68"/>
      <c r="AC249" s="68"/>
      <c r="AD249" s="68"/>
      <c r="AE249" s="68"/>
      <c r="AF249" s="68"/>
      <c r="AG249" s="68"/>
      <c r="AH249" s="68"/>
      <c r="AI249" s="68"/>
    </row>
    <row r="250" ht="15.75" customHeight="1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  <c r="AE250" s="68"/>
      <c r="AF250" s="68"/>
      <c r="AG250" s="68"/>
      <c r="AH250" s="68"/>
      <c r="AI250" s="68"/>
    </row>
    <row r="251" ht="15.75" customHeight="1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  <c r="AA251" s="68"/>
      <c r="AB251" s="68"/>
      <c r="AC251" s="68"/>
      <c r="AD251" s="68"/>
      <c r="AE251" s="68"/>
      <c r="AF251" s="68"/>
      <c r="AG251" s="68"/>
      <c r="AH251" s="68"/>
      <c r="AI251" s="68"/>
    </row>
    <row r="252" ht="15.75" customHeight="1">
      <c r="A252" s="68"/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  <c r="AA252" s="68"/>
      <c r="AB252" s="68"/>
      <c r="AC252" s="68"/>
      <c r="AD252" s="68"/>
      <c r="AE252" s="68"/>
      <c r="AF252" s="68"/>
      <c r="AG252" s="68"/>
      <c r="AH252" s="68"/>
      <c r="AI252" s="68"/>
    </row>
    <row r="253" ht="15.75" customHeight="1">
      <c r="A253" s="68"/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  <c r="AA253" s="68"/>
      <c r="AB253" s="68"/>
      <c r="AC253" s="68"/>
      <c r="AD253" s="68"/>
      <c r="AE253" s="68"/>
      <c r="AF253" s="68"/>
      <c r="AG253" s="68"/>
      <c r="AH253" s="68"/>
      <c r="AI253" s="68"/>
    </row>
    <row r="254" ht="15.75" customHeight="1">
      <c r="A254" s="68"/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  <c r="AA254" s="68"/>
      <c r="AB254" s="68"/>
      <c r="AC254" s="68"/>
      <c r="AD254" s="68"/>
      <c r="AE254" s="68"/>
      <c r="AF254" s="68"/>
      <c r="AG254" s="68"/>
      <c r="AH254" s="68"/>
      <c r="AI254" s="68"/>
    </row>
    <row r="255" ht="15.75" customHeight="1">
      <c r="A255" s="68"/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  <c r="AG255" s="68"/>
      <c r="AH255" s="68"/>
      <c r="AI255" s="68"/>
    </row>
    <row r="256" ht="15.75" customHeight="1">
      <c r="A256" s="68"/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  <c r="AA256" s="68"/>
      <c r="AB256" s="68"/>
      <c r="AC256" s="68"/>
      <c r="AD256" s="68"/>
      <c r="AE256" s="68"/>
      <c r="AF256" s="68"/>
      <c r="AG256" s="68"/>
      <c r="AH256" s="68"/>
      <c r="AI256" s="68"/>
    </row>
    <row r="257" ht="15.75" customHeight="1">
      <c r="A257" s="68"/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  <c r="AA257" s="68"/>
      <c r="AB257" s="68"/>
      <c r="AC257" s="68"/>
      <c r="AD257" s="68"/>
      <c r="AE257" s="68"/>
      <c r="AF257" s="68"/>
      <c r="AG257" s="68"/>
      <c r="AH257" s="68"/>
      <c r="AI257" s="68"/>
    </row>
    <row r="258" ht="15.75" customHeight="1">
      <c r="A258" s="68"/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  <c r="AA258" s="68"/>
      <c r="AB258" s="68"/>
      <c r="AC258" s="68"/>
      <c r="AD258" s="68"/>
      <c r="AE258" s="68"/>
      <c r="AF258" s="68"/>
      <c r="AG258" s="68"/>
      <c r="AH258" s="68"/>
      <c r="AI258" s="68"/>
    </row>
    <row r="259" ht="15.75" customHeight="1">
      <c r="A259" s="68"/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  <c r="AD259" s="68"/>
      <c r="AE259" s="68"/>
      <c r="AF259" s="68"/>
      <c r="AG259" s="68"/>
      <c r="AH259" s="68"/>
      <c r="AI259" s="68"/>
    </row>
    <row r="260" ht="15.75" customHeight="1">
      <c r="A260" s="68"/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  <c r="AD260" s="68"/>
      <c r="AE260" s="68"/>
      <c r="AF260" s="68"/>
      <c r="AG260" s="68"/>
      <c r="AH260" s="68"/>
      <c r="AI260" s="68"/>
    </row>
    <row r="261" ht="15.75" customHeight="1">
      <c r="A261" s="68"/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  <c r="AA261" s="68"/>
      <c r="AB261" s="68"/>
      <c r="AC261" s="68"/>
      <c r="AD261" s="68"/>
      <c r="AE261" s="68"/>
      <c r="AF261" s="68"/>
      <c r="AG261" s="68"/>
      <c r="AH261" s="68"/>
      <c r="AI261" s="68"/>
    </row>
    <row r="262" ht="15.75" customHeight="1">
      <c r="A262" s="68"/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  <c r="AA262" s="68"/>
      <c r="AB262" s="68"/>
      <c r="AC262" s="68"/>
      <c r="AD262" s="68"/>
      <c r="AE262" s="68"/>
      <c r="AF262" s="68"/>
      <c r="AG262" s="68"/>
      <c r="AH262" s="68"/>
      <c r="AI262" s="68"/>
    </row>
    <row r="263" ht="15.75" customHeight="1">
      <c r="A263" s="68"/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  <c r="AA263" s="68"/>
      <c r="AB263" s="68"/>
      <c r="AC263" s="68"/>
      <c r="AD263" s="68"/>
      <c r="AE263" s="68"/>
      <c r="AF263" s="68"/>
      <c r="AG263" s="68"/>
      <c r="AH263" s="68"/>
      <c r="AI263" s="68"/>
    </row>
    <row r="264" ht="15.75" customHeight="1">
      <c r="A264" s="68"/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  <c r="AA264" s="68"/>
      <c r="AB264" s="68"/>
      <c r="AC264" s="68"/>
      <c r="AD264" s="68"/>
      <c r="AE264" s="68"/>
      <c r="AF264" s="68"/>
      <c r="AG264" s="68"/>
      <c r="AH264" s="68"/>
      <c r="AI264" s="68"/>
    </row>
    <row r="265" ht="15.75" customHeight="1">
      <c r="A265" s="68"/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  <c r="AA265" s="68"/>
      <c r="AB265" s="68"/>
      <c r="AC265" s="68"/>
      <c r="AD265" s="68"/>
      <c r="AE265" s="68"/>
      <c r="AF265" s="68"/>
      <c r="AG265" s="68"/>
      <c r="AH265" s="68"/>
      <c r="AI265" s="68"/>
    </row>
    <row r="266" ht="15.75" customHeight="1">
      <c r="A266" s="68"/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  <c r="AA266" s="68"/>
      <c r="AB266" s="68"/>
      <c r="AC266" s="68"/>
      <c r="AD266" s="68"/>
      <c r="AE266" s="68"/>
      <c r="AF266" s="68"/>
      <c r="AG266" s="68"/>
      <c r="AH266" s="68"/>
      <c r="AI266" s="68"/>
    </row>
    <row r="267" ht="15.75" customHeight="1">
      <c r="A267" s="68"/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  <c r="AA267" s="68"/>
      <c r="AB267" s="68"/>
      <c r="AC267" s="68"/>
      <c r="AD267" s="68"/>
      <c r="AE267" s="68"/>
      <c r="AF267" s="68"/>
      <c r="AG267" s="68"/>
      <c r="AH267" s="68"/>
      <c r="AI267" s="68"/>
    </row>
    <row r="268" ht="15.75" customHeight="1">
      <c r="A268" s="68"/>
      <c r="B268" s="68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  <c r="AA268" s="68"/>
      <c r="AB268" s="68"/>
      <c r="AC268" s="68"/>
      <c r="AD268" s="68"/>
      <c r="AE268" s="68"/>
      <c r="AF268" s="68"/>
      <c r="AG268" s="68"/>
      <c r="AH268" s="68"/>
      <c r="AI268" s="68"/>
    </row>
    <row r="269" ht="15.75" customHeight="1">
      <c r="A269" s="68"/>
      <c r="B269" s="68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  <c r="AA269" s="68"/>
      <c r="AB269" s="68"/>
      <c r="AC269" s="68"/>
      <c r="AD269" s="68"/>
      <c r="AE269" s="68"/>
      <c r="AF269" s="68"/>
      <c r="AG269" s="68"/>
      <c r="AH269" s="68"/>
      <c r="AI269" s="68"/>
    </row>
    <row r="270" ht="15.75" customHeight="1">
      <c r="A270" s="68"/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  <c r="AA270" s="68"/>
      <c r="AB270" s="68"/>
      <c r="AC270" s="68"/>
      <c r="AD270" s="68"/>
      <c r="AE270" s="68"/>
      <c r="AF270" s="68"/>
      <c r="AG270" s="68"/>
      <c r="AH270" s="68"/>
      <c r="AI270" s="68"/>
    </row>
    <row r="271" ht="15.75" customHeight="1">
      <c r="A271" s="68"/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  <c r="AA271" s="68"/>
      <c r="AB271" s="68"/>
      <c r="AC271" s="68"/>
      <c r="AD271" s="68"/>
      <c r="AE271" s="68"/>
      <c r="AF271" s="68"/>
      <c r="AG271" s="68"/>
      <c r="AH271" s="68"/>
      <c r="AI271" s="68"/>
    </row>
    <row r="272" ht="15.75" customHeight="1">
      <c r="A272" s="68"/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  <c r="AA272" s="68"/>
      <c r="AB272" s="68"/>
      <c r="AC272" s="68"/>
      <c r="AD272" s="68"/>
      <c r="AE272" s="68"/>
      <c r="AF272" s="68"/>
      <c r="AG272" s="68"/>
      <c r="AH272" s="68"/>
      <c r="AI272" s="68"/>
    </row>
    <row r="273" ht="15.75" customHeight="1">
      <c r="A273" s="68"/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  <c r="AA273" s="68"/>
      <c r="AB273" s="68"/>
      <c r="AC273" s="68"/>
      <c r="AD273" s="68"/>
      <c r="AE273" s="68"/>
      <c r="AF273" s="68"/>
      <c r="AG273" s="68"/>
      <c r="AH273" s="68"/>
      <c r="AI273" s="68"/>
    </row>
    <row r="274" ht="15.75" customHeight="1">
      <c r="A274" s="68"/>
      <c r="B274" s="68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  <c r="AA274" s="68"/>
      <c r="AB274" s="68"/>
      <c r="AC274" s="68"/>
      <c r="AD274" s="68"/>
      <c r="AE274" s="68"/>
      <c r="AF274" s="68"/>
      <c r="AG274" s="68"/>
      <c r="AH274" s="68"/>
      <c r="AI274" s="68"/>
    </row>
    <row r="275" ht="15.75" customHeight="1">
      <c r="A275" s="68"/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  <c r="AA275" s="68"/>
      <c r="AB275" s="68"/>
      <c r="AC275" s="68"/>
      <c r="AD275" s="68"/>
      <c r="AE275" s="68"/>
      <c r="AF275" s="68"/>
      <c r="AG275" s="68"/>
      <c r="AH275" s="68"/>
      <c r="AI275" s="68"/>
    </row>
    <row r="276" ht="15.75" customHeight="1">
      <c r="A276" s="68"/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  <c r="AA276" s="68"/>
      <c r="AB276" s="68"/>
      <c r="AC276" s="68"/>
      <c r="AD276" s="68"/>
      <c r="AE276" s="68"/>
      <c r="AF276" s="68"/>
      <c r="AG276" s="68"/>
      <c r="AH276" s="68"/>
      <c r="AI276" s="68"/>
    </row>
    <row r="277" ht="15.75" customHeight="1">
      <c r="A277" s="68"/>
      <c r="B277" s="68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  <c r="AA277" s="68"/>
      <c r="AB277" s="68"/>
      <c r="AC277" s="68"/>
      <c r="AD277" s="68"/>
      <c r="AE277" s="68"/>
      <c r="AF277" s="68"/>
      <c r="AG277" s="68"/>
      <c r="AH277" s="68"/>
      <c r="AI277" s="68"/>
    </row>
    <row r="278" ht="15.75" customHeight="1">
      <c r="A278" s="68"/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  <c r="AA278" s="68"/>
      <c r="AB278" s="68"/>
      <c r="AC278" s="68"/>
      <c r="AD278" s="68"/>
      <c r="AE278" s="68"/>
      <c r="AF278" s="68"/>
      <c r="AG278" s="68"/>
      <c r="AH278" s="68"/>
      <c r="AI278" s="68"/>
    </row>
    <row r="279" ht="15.75" customHeight="1">
      <c r="A279" s="68"/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  <c r="AA279" s="68"/>
      <c r="AB279" s="68"/>
      <c r="AC279" s="68"/>
      <c r="AD279" s="68"/>
      <c r="AE279" s="68"/>
      <c r="AF279" s="68"/>
      <c r="AG279" s="68"/>
      <c r="AH279" s="68"/>
      <c r="AI279" s="68"/>
    </row>
    <row r="280" ht="15.75" customHeight="1">
      <c r="A280" s="68"/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  <c r="AA280" s="68"/>
      <c r="AB280" s="68"/>
      <c r="AC280" s="68"/>
      <c r="AD280" s="68"/>
      <c r="AE280" s="68"/>
      <c r="AF280" s="68"/>
      <c r="AG280" s="68"/>
      <c r="AH280" s="68"/>
      <c r="AI280" s="68"/>
    </row>
    <row r="281" ht="15.75" customHeight="1">
      <c r="A281" s="68"/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  <c r="AA281" s="68"/>
      <c r="AB281" s="68"/>
      <c r="AC281" s="68"/>
      <c r="AD281" s="68"/>
      <c r="AE281" s="68"/>
      <c r="AF281" s="68"/>
      <c r="AG281" s="68"/>
      <c r="AH281" s="68"/>
      <c r="AI281" s="68"/>
    </row>
    <row r="282" ht="15.75" customHeight="1">
      <c r="A282" s="68"/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  <c r="AA282" s="68"/>
      <c r="AB282" s="68"/>
      <c r="AC282" s="68"/>
      <c r="AD282" s="68"/>
      <c r="AE282" s="68"/>
      <c r="AF282" s="68"/>
      <c r="AG282" s="68"/>
      <c r="AH282" s="68"/>
      <c r="AI282" s="68"/>
    </row>
    <row r="283" ht="15.75" customHeight="1">
      <c r="A283" s="68"/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  <c r="AA283" s="68"/>
      <c r="AB283" s="68"/>
      <c r="AC283" s="68"/>
      <c r="AD283" s="68"/>
      <c r="AE283" s="68"/>
      <c r="AF283" s="68"/>
      <c r="AG283" s="68"/>
      <c r="AH283" s="68"/>
      <c r="AI283" s="68"/>
    </row>
    <row r="284" ht="15.75" customHeight="1">
      <c r="A284" s="68"/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  <c r="AA284" s="68"/>
      <c r="AB284" s="68"/>
      <c r="AC284" s="68"/>
      <c r="AD284" s="68"/>
      <c r="AE284" s="68"/>
      <c r="AF284" s="68"/>
      <c r="AG284" s="68"/>
      <c r="AH284" s="68"/>
      <c r="AI284" s="68"/>
    </row>
    <row r="285" ht="15.75" customHeight="1">
      <c r="A285" s="68"/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  <c r="AA285" s="68"/>
      <c r="AB285" s="68"/>
      <c r="AC285" s="68"/>
      <c r="AD285" s="68"/>
      <c r="AE285" s="68"/>
      <c r="AF285" s="68"/>
      <c r="AG285" s="68"/>
      <c r="AH285" s="68"/>
      <c r="AI285" s="68"/>
    </row>
    <row r="286" ht="15.75" customHeight="1">
      <c r="A286" s="68"/>
      <c r="B286" s="68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  <c r="AA286" s="68"/>
      <c r="AB286" s="68"/>
      <c r="AC286" s="68"/>
      <c r="AD286" s="68"/>
      <c r="AE286" s="68"/>
      <c r="AF286" s="68"/>
      <c r="AG286" s="68"/>
      <c r="AH286" s="68"/>
      <c r="AI286" s="68"/>
    </row>
    <row r="287" ht="15.75" customHeight="1">
      <c r="A287" s="68"/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  <c r="AA287" s="68"/>
      <c r="AB287" s="68"/>
      <c r="AC287" s="68"/>
      <c r="AD287" s="68"/>
      <c r="AE287" s="68"/>
      <c r="AF287" s="68"/>
      <c r="AG287" s="68"/>
      <c r="AH287" s="68"/>
      <c r="AI287" s="68"/>
    </row>
    <row r="288" ht="15.75" customHeight="1">
      <c r="A288" s="68"/>
      <c r="B288" s="68"/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  <c r="AA288" s="68"/>
      <c r="AB288" s="68"/>
      <c r="AC288" s="68"/>
      <c r="AD288" s="68"/>
      <c r="AE288" s="68"/>
      <c r="AF288" s="68"/>
      <c r="AG288" s="68"/>
      <c r="AH288" s="68"/>
      <c r="AI288" s="68"/>
    </row>
    <row r="289" ht="15.75" customHeight="1">
      <c r="A289" s="68"/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  <c r="AA289" s="68"/>
      <c r="AB289" s="68"/>
      <c r="AC289" s="68"/>
      <c r="AD289" s="68"/>
      <c r="AE289" s="68"/>
      <c r="AF289" s="68"/>
      <c r="AG289" s="68"/>
      <c r="AH289" s="68"/>
      <c r="AI289" s="68"/>
    </row>
    <row r="290" ht="15.75" customHeight="1">
      <c r="A290" s="68"/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  <c r="AA290" s="68"/>
      <c r="AB290" s="68"/>
      <c r="AC290" s="68"/>
      <c r="AD290" s="68"/>
      <c r="AE290" s="68"/>
      <c r="AF290" s="68"/>
      <c r="AG290" s="68"/>
      <c r="AH290" s="68"/>
      <c r="AI290" s="68"/>
    </row>
    <row r="291" ht="15.75" customHeight="1">
      <c r="A291" s="68"/>
      <c r="B291" s="68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  <c r="AA291" s="68"/>
      <c r="AB291" s="68"/>
      <c r="AC291" s="68"/>
      <c r="AD291" s="68"/>
      <c r="AE291" s="68"/>
      <c r="AF291" s="68"/>
      <c r="AG291" s="68"/>
      <c r="AH291" s="68"/>
      <c r="AI291" s="68"/>
    </row>
    <row r="292" ht="15.75" customHeight="1">
      <c r="A292" s="68"/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  <c r="AA292" s="68"/>
      <c r="AB292" s="68"/>
      <c r="AC292" s="68"/>
      <c r="AD292" s="68"/>
      <c r="AE292" s="68"/>
      <c r="AF292" s="68"/>
      <c r="AG292" s="68"/>
      <c r="AH292" s="68"/>
      <c r="AI292" s="68"/>
    </row>
    <row r="293" ht="15.75" customHeight="1">
      <c r="A293" s="68"/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  <c r="AA293" s="68"/>
      <c r="AB293" s="68"/>
      <c r="AC293" s="68"/>
      <c r="AD293" s="68"/>
      <c r="AE293" s="68"/>
      <c r="AF293" s="68"/>
      <c r="AG293" s="68"/>
      <c r="AH293" s="68"/>
      <c r="AI293" s="68"/>
    </row>
    <row r="294" ht="15.75" customHeight="1">
      <c r="A294" s="68"/>
      <c r="B294" s="68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  <c r="AA294" s="68"/>
      <c r="AB294" s="68"/>
      <c r="AC294" s="68"/>
      <c r="AD294" s="68"/>
      <c r="AE294" s="68"/>
      <c r="AF294" s="68"/>
      <c r="AG294" s="68"/>
      <c r="AH294" s="68"/>
      <c r="AI294" s="68"/>
    </row>
    <row r="295" ht="15.75" customHeight="1">
      <c r="A295" s="68"/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  <c r="AA295" s="68"/>
      <c r="AB295" s="68"/>
      <c r="AC295" s="68"/>
      <c r="AD295" s="68"/>
      <c r="AE295" s="68"/>
      <c r="AF295" s="68"/>
      <c r="AG295" s="68"/>
      <c r="AH295" s="68"/>
      <c r="AI295" s="68"/>
    </row>
    <row r="296" ht="15.75" customHeight="1">
      <c r="A296" s="68"/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  <c r="AA296" s="68"/>
      <c r="AB296" s="68"/>
      <c r="AC296" s="68"/>
      <c r="AD296" s="68"/>
      <c r="AE296" s="68"/>
      <c r="AF296" s="68"/>
      <c r="AG296" s="68"/>
      <c r="AH296" s="68"/>
      <c r="AI296" s="68"/>
    </row>
    <row r="297" ht="15.75" customHeight="1">
      <c r="A297" s="68"/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  <c r="AA297" s="68"/>
      <c r="AB297" s="68"/>
      <c r="AC297" s="68"/>
      <c r="AD297" s="68"/>
      <c r="AE297" s="68"/>
      <c r="AF297" s="68"/>
      <c r="AG297" s="68"/>
      <c r="AH297" s="68"/>
      <c r="AI297" s="68"/>
    </row>
    <row r="298" ht="15.75" customHeight="1">
      <c r="A298" s="68"/>
      <c r="B298" s="68"/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  <c r="AA298" s="68"/>
      <c r="AB298" s="68"/>
      <c r="AC298" s="68"/>
      <c r="AD298" s="68"/>
      <c r="AE298" s="68"/>
      <c r="AF298" s="68"/>
      <c r="AG298" s="68"/>
      <c r="AH298" s="68"/>
      <c r="AI298" s="68"/>
    </row>
    <row r="299" ht="15.75" customHeight="1">
      <c r="A299" s="68"/>
      <c r="B299" s="68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  <c r="AA299" s="68"/>
      <c r="AB299" s="68"/>
      <c r="AC299" s="68"/>
      <c r="AD299" s="68"/>
      <c r="AE299" s="68"/>
      <c r="AF299" s="68"/>
      <c r="AG299" s="68"/>
      <c r="AH299" s="68"/>
      <c r="AI299" s="68"/>
    </row>
    <row r="300" ht="15.75" customHeight="1">
      <c r="A300" s="68"/>
      <c r="B300" s="68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  <c r="AA300" s="68"/>
      <c r="AB300" s="68"/>
      <c r="AC300" s="68"/>
      <c r="AD300" s="68"/>
      <c r="AE300" s="68"/>
      <c r="AF300" s="68"/>
      <c r="AG300" s="68"/>
      <c r="AH300" s="68"/>
      <c r="AI300" s="68"/>
    </row>
    <row r="301" ht="15.75" customHeight="1">
      <c r="A301" s="68"/>
      <c r="B301" s="68"/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  <c r="AA301" s="68"/>
      <c r="AB301" s="68"/>
      <c r="AC301" s="68"/>
      <c r="AD301" s="68"/>
      <c r="AE301" s="68"/>
      <c r="AF301" s="68"/>
      <c r="AG301" s="68"/>
      <c r="AH301" s="68"/>
      <c r="AI301" s="68"/>
    </row>
    <row r="302" ht="15.75" customHeight="1">
      <c r="A302" s="68"/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  <c r="AA302" s="68"/>
      <c r="AB302" s="68"/>
      <c r="AC302" s="68"/>
      <c r="AD302" s="68"/>
      <c r="AE302" s="68"/>
      <c r="AF302" s="68"/>
      <c r="AG302" s="68"/>
      <c r="AH302" s="68"/>
      <c r="AI302" s="68"/>
    </row>
    <row r="303" ht="15.75" customHeight="1">
      <c r="A303" s="68"/>
      <c r="B303" s="68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  <c r="AA303" s="68"/>
      <c r="AB303" s="68"/>
      <c r="AC303" s="68"/>
      <c r="AD303" s="68"/>
      <c r="AE303" s="68"/>
      <c r="AF303" s="68"/>
      <c r="AG303" s="68"/>
      <c r="AH303" s="68"/>
      <c r="AI303" s="68"/>
    </row>
    <row r="304" ht="15.75" customHeight="1">
      <c r="A304" s="68"/>
      <c r="B304" s="68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  <c r="AA304" s="68"/>
      <c r="AB304" s="68"/>
      <c r="AC304" s="68"/>
      <c r="AD304" s="68"/>
      <c r="AE304" s="68"/>
      <c r="AF304" s="68"/>
      <c r="AG304" s="68"/>
      <c r="AH304" s="68"/>
      <c r="AI304" s="68"/>
    </row>
    <row r="305" ht="15.75" customHeight="1">
      <c r="A305" s="68"/>
      <c r="B305" s="68"/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  <c r="AA305" s="68"/>
      <c r="AB305" s="68"/>
      <c r="AC305" s="68"/>
      <c r="AD305" s="68"/>
      <c r="AE305" s="68"/>
      <c r="AF305" s="68"/>
      <c r="AG305" s="68"/>
      <c r="AH305" s="68"/>
      <c r="AI305" s="68"/>
    </row>
    <row r="306" ht="15.75" customHeight="1">
      <c r="A306" s="68"/>
      <c r="B306" s="68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  <c r="AA306" s="68"/>
      <c r="AB306" s="68"/>
      <c r="AC306" s="68"/>
      <c r="AD306" s="68"/>
      <c r="AE306" s="68"/>
      <c r="AF306" s="68"/>
      <c r="AG306" s="68"/>
      <c r="AH306" s="68"/>
      <c r="AI306" s="68"/>
    </row>
    <row r="307" ht="15.75" customHeight="1">
      <c r="A307" s="68"/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  <c r="AA307" s="68"/>
      <c r="AB307" s="68"/>
      <c r="AC307" s="68"/>
      <c r="AD307" s="68"/>
      <c r="AE307" s="68"/>
      <c r="AF307" s="68"/>
      <c r="AG307" s="68"/>
      <c r="AH307" s="68"/>
      <c r="AI307" s="68"/>
    </row>
    <row r="308" ht="15.75" customHeight="1">
      <c r="A308" s="68"/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  <c r="AA308" s="68"/>
      <c r="AB308" s="68"/>
      <c r="AC308" s="68"/>
      <c r="AD308" s="68"/>
      <c r="AE308" s="68"/>
      <c r="AF308" s="68"/>
      <c r="AG308" s="68"/>
      <c r="AH308" s="68"/>
      <c r="AI308" s="68"/>
    </row>
    <row r="309" ht="15.75" customHeight="1">
      <c r="A309" s="68"/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  <c r="AA309" s="68"/>
      <c r="AB309" s="68"/>
      <c r="AC309" s="68"/>
      <c r="AD309" s="68"/>
      <c r="AE309" s="68"/>
      <c r="AF309" s="68"/>
      <c r="AG309" s="68"/>
      <c r="AH309" s="68"/>
      <c r="AI309" s="68"/>
    </row>
    <row r="310" ht="15.75" customHeight="1">
      <c r="A310" s="68"/>
      <c r="B310" s="68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  <c r="AA310" s="68"/>
      <c r="AB310" s="68"/>
      <c r="AC310" s="68"/>
      <c r="AD310" s="68"/>
      <c r="AE310" s="68"/>
      <c r="AF310" s="68"/>
      <c r="AG310" s="68"/>
      <c r="AH310" s="68"/>
      <c r="AI310" s="68"/>
    </row>
    <row r="311" ht="15.75" customHeight="1">
      <c r="A311" s="68"/>
      <c r="B311" s="68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  <c r="AA311" s="68"/>
      <c r="AB311" s="68"/>
      <c r="AC311" s="68"/>
      <c r="AD311" s="68"/>
      <c r="AE311" s="68"/>
      <c r="AF311" s="68"/>
      <c r="AG311" s="68"/>
      <c r="AH311" s="68"/>
      <c r="AI311" s="68"/>
    </row>
    <row r="312" ht="15.75" customHeight="1">
      <c r="A312" s="68"/>
      <c r="B312" s="68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  <c r="AA312" s="68"/>
      <c r="AB312" s="68"/>
      <c r="AC312" s="68"/>
      <c r="AD312" s="68"/>
      <c r="AE312" s="68"/>
      <c r="AF312" s="68"/>
      <c r="AG312" s="68"/>
      <c r="AH312" s="68"/>
      <c r="AI312" s="68"/>
    </row>
    <row r="313" ht="15.75" customHeight="1">
      <c r="A313" s="68"/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  <c r="AA313" s="68"/>
      <c r="AB313" s="68"/>
      <c r="AC313" s="68"/>
      <c r="AD313" s="68"/>
      <c r="AE313" s="68"/>
      <c r="AF313" s="68"/>
      <c r="AG313" s="68"/>
      <c r="AH313" s="68"/>
      <c r="AI313" s="68"/>
    </row>
    <row r="314" ht="15.75" customHeight="1">
      <c r="A314" s="68"/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  <c r="AA314" s="68"/>
      <c r="AB314" s="68"/>
      <c r="AC314" s="68"/>
      <c r="AD314" s="68"/>
      <c r="AE314" s="68"/>
      <c r="AF314" s="68"/>
      <c r="AG314" s="68"/>
      <c r="AH314" s="68"/>
      <c r="AI314" s="68"/>
    </row>
    <row r="315" ht="15.75" customHeight="1">
      <c r="A315" s="68"/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  <c r="AA315" s="68"/>
      <c r="AB315" s="68"/>
      <c r="AC315" s="68"/>
      <c r="AD315" s="68"/>
      <c r="AE315" s="68"/>
      <c r="AF315" s="68"/>
      <c r="AG315" s="68"/>
      <c r="AH315" s="68"/>
      <c r="AI315" s="68"/>
    </row>
    <row r="316" ht="15.75" customHeight="1">
      <c r="A316" s="68"/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  <c r="AA316" s="68"/>
      <c r="AB316" s="68"/>
      <c r="AC316" s="68"/>
      <c r="AD316" s="68"/>
      <c r="AE316" s="68"/>
      <c r="AF316" s="68"/>
      <c r="AG316" s="68"/>
      <c r="AH316" s="68"/>
      <c r="AI316" s="68"/>
    </row>
    <row r="317" ht="15.75" customHeight="1">
      <c r="A317" s="68"/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  <c r="AA317" s="68"/>
      <c r="AB317" s="68"/>
      <c r="AC317" s="68"/>
      <c r="AD317" s="68"/>
      <c r="AE317" s="68"/>
      <c r="AF317" s="68"/>
      <c r="AG317" s="68"/>
      <c r="AH317" s="68"/>
      <c r="AI317" s="68"/>
    </row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I5:I6"/>
    <mergeCell ref="K5:K6"/>
    <mergeCell ref="L5:L6"/>
    <mergeCell ref="M5:M6"/>
    <mergeCell ref="O5:O6"/>
    <mergeCell ref="P5:P6"/>
    <mergeCell ref="A1:R1"/>
    <mergeCell ref="A2:R2"/>
    <mergeCell ref="A3:R3"/>
    <mergeCell ref="D4:Q4"/>
    <mergeCell ref="R4:R5"/>
    <mergeCell ref="G5:G6"/>
    <mergeCell ref="H5:H6"/>
    <mergeCell ref="Q5:Q6"/>
  </mergeCells>
  <conditionalFormatting sqref="G7:I117">
    <cfRule type="cellIs" dxfId="2" priority="1" operator="equal">
      <formula>0</formula>
    </cfRule>
  </conditionalFormatting>
  <conditionalFormatting sqref="K7:M117">
    <cfRule type="cellIs" dxfId="2" priority="2" operator="equal">
      <formula>0</formula>
    </cfRule>
  </conditionalFormatting>
  <conditionalFormatting sqref="O7:Q117">
    <cfRule type="cellIs" dxfId="2" priority="3" operator="equal">
      <formula>0</formula>
    </cfRule>
  </conditionalFormatting>
  <conditionalFormatting sqref="R7:R117">
    <cfRule type="containsText" dxfId="0" priority="4" operator="containsText" text="AB">
      <formula>NOT(ISERROR(SEARCH(("AB"),(R7))))</formula>
    </cfRule>
  </conditionalFormatting>
  <printOptions/>
  <pageMargins bottom="0.75" footer="0.0" header="0.0" left="0.7" right="0.7" top="0.75"/>
  <pageSetup paperSize="9" orientation="landscape"/>
  <rowBreaks count="2" manualBreakCount="2">
    <brk id="90" man="1"/>
    <brk id="63" man="1"/>
  </row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63"/>
    <col customWidth="1" min="2" max="2" width="20.75"/>
    <col customWidth="1" min="3" max="3" width="32.63"/>
    <col customWidth="1" min="4" max="4" width="10.75"/>
    <col customWidth="1" min="5" max="5" width="11.5"/>
    <col customWidth="1" min="6" max="6" width="8.63"/>
  </cols>
  <sheetData>
    <row r="1" ht="22.5" customHeight="1">
      <c r="A1" s="91" t="s">
        <v>310</v>
      </c>
      <c r="B1" s="53"/>
      <c r="C1" s="53"/>
      <c r="D1" s="53"/>
      <c r="E1" s="53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</row>
    <row r="2" ht="75.75" customHeight="1">
      <c r="A2" s="93" t="s">
        <v>301</v>
      </c>
      <c r="B2" s="93" t="s">
        <v>302</v>
      </c>
      <c r="C2" s="93" t="s">
        <v>303</v>
      </c>
      <c r="D2" s="94" t="s">
        <v>304</v>
      </c>
      <c r="E2" s="94" t="s">
        <v>305</v>
      </c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ht="16.5" customHeight="1">
      <c r="A3" s="95">
        <v>1.0</v>
      </c>
      <c r="B3" s="34" t="s">
        <v>42</v>
      </c>
      <c r="C3" s="35" t="s">
        <v>43</v>
      </c>
      <c r="D3" s="96">
        <v>70.0</v>
      </c>
      <c r="E3" s="97" t="str">
        <f t="shared" ref="E3:E113" si="1">IF(D3&lt;=42,"Y","N")</f>
        <v>N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</row>
    <row r="4" ht="16.5" customHeight="1">
      <c r="A4" s="98">
        <v>2.0</v>
      </c>
      <c r="B4" s="34" t="s">
        <v>44</v>
      </c>
      <c r="C4" s="35" t="s">
        <v>45</v>
      </c>
      <c r="D4" s="96">
        <v>69.0</v>
      </c>
      <c r="E4" s="97" t="str">
        <f t="shared" si="1"/>
        <v>N</v>
      </c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</row>
    <row r="5" ht="16.5" customHeight="1">
      <c r="A5" s="98">
        <v>3.0</v>
      </c>
      <c r="B5" s="34" t="s">
        <v>46</v>
      </c>
      <c r="C5" s="35" t="s">
        <v>47</v>
      </c>
      <c r="D5" s="96">
        <v>70.0</v>
      </c>
      <c r="E5" s="97" t="str">
        <f t="shared" si="1"/>
        <v>N</v>
      </c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</row>
    <row r="6" ht="16.5" customHeight="1">
      <c r="A6" s="98">
        <v>4.0</v>
      </c>
      <c r="B6" s="34" t="s">
        <v>48</v>
      </c>
      <c r="C6" s="35" t="s">
        <v>49</v>
      </c>
      <c r="D6" s="96">
        <v>63.0</v>
      </c>
      <c r="E6" s="97" t="str">
        <f t="shared" si="1"/>
        <v>N</v>
      </c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</row>
    <row r="7" ht="16.5" customHeight="1">
      <c r="A7" s="98">
        <v>5.0</v>
      </c>
      <c r="B7" s="34" t="s">
        <v>50</v>
      </c>
      <c r="C7" s="35" t="s">
        <v>51</v>
      </c>
      <c r="D7" s="96">
        <v>54.0</v>
      </c>
      <c r="E7" s="97" t="str">
        <f t="shared" si="1"/>
        <v>N</v>
      </c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</row>
    <row r="8" ht="16.5" customHeight="1">
      <c r="A8" s="98">
        <v>6.0</v>
      </c>
      <c r="B8" s="34" t="s">
        <v>52</v>
      </c>
      <c r="C8" s="35" t="s">
        <v>53</v>
      </c>
      <c r="D8" s="96">
        <v>70.0</v>
      </c>
      <c r="E8" s="97" t="str">
        <f t="shared" si="1"/>
        <v>N</v>
      </c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</row>
    <row r="9" ht="16.5" customHeight="1">
      <c r="A9" s="98">
        <v>7.0</v>
      </c>
      <c r="B9" s="34" t="s">
        <v>54</v>
      </c>
      <c r="C9" s="35" t="s">
        <v>55</v>
      </c>
      <c r="D9" s="96">
        <v>70.0</v>
      </c>
      <c r="E9" s="97" t="str">
        <f t="shared" si="1"/>
        <v>N</v>
      </c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</row>
    <row r="10" ht="16.5" customHeight="1">
      <c r="A10" s="98">
        <v>8.0</v>
      </c>
      <c r="B10" s="34" t="s">
        <v>56</v>
      </c>
      <c r="C10" s="35" t="s">
        <v>57</v>
      </c>
      <c r="D10" s="96">
        <v>65.0</v>
      </c>
      <c r="E10" s="97" t="str">
        <f t="shared" si="1"/>
        <v>N</v>
      </c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</row>
    <row r="11" ht="16.5" customHeight="1">
      <c r="A11" s="98">
        <v>9.0</v>
      </c>
      <c r="B11" s="34" t="s">
        <v>58</v>
      </c>
      <c r="C11" s="35" t="s">
        <v>59</v>
      </c>
      <c r="D11" s="96">
        <v>70.0</v>
      </c>
      <c r="E11" s="97" t="str">
        <f t="shared" si="1"/>
        <v>N</v>
      </c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</row>
    <row r="12" ht="16.5" customHeight="1">
      <c r="A12" s="98">
        <v>10.0</v>
      </c>
      <c r="B12" s="34" t="s">
        <v>60</v>
      </c>
      <c r="C12" s="35" t="s">
        <v>61</v>
      </c>
      <c r="D12" s="96">
        <v>70.0</v>
      </c>
      <c r="E12" s="97" t="str">
        <f t="shared" si="1"/>
        <v>N</v>
      </c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</row>
    <row r="13" ht="16.5" customHeight="1">
      <c r="A13" s="98">
        <v>11.0</v>
      </c>
      <c r="B13" s="34" t="s">
        <v>62</v>
      </c>
      <c r="C13" s="35" t="s">
        <v>63</v>
      </c>
      <c r="D13" s="96">
        <v>70.0</v>
      </c>
      <c r="E13" s="97" t="str">
        <f t="shared" si="1"/>
        <v>N</v>
      </c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</row>
    <row r="14" ht="16.5" customHeight="1">
      <c r="A14" s="98">
        <v>12.0</v>
      </c>
      <c r="B14" s="34" t="s">
        <v>64</v>
      </c>
      <c r="C14" s="35" t="s">
        <v>65</v>
      </c>
      <c r="D14" s="96">
        <v>32.0</v>
      </c>
      <c r="E14" s="97" t="str">
        <f t="shared" si="1"/>
        <v>Y</v>
      </c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</row>
    <row r="15" ht="16.5" customHeight="1">
      <c r="A15" s="98">
        <v>13.0</v>
      </c>
      <c r="B15" s="34" t="s">
        <v>66</v>
      </c>
      <c r="C15" s="35" t="s">
        <v>67</v>
      </c>
      <c r="D15" s="96">
        <v>70.0</v>
      </c>
      <c r="E15" s="97" t="str">
        <f t="shared" si="1"/>
        <v>N</v>
      </c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</row>
    <row r="16" ht="16.5" customHeight="1">
      <c r="A16" s="98">
        <v>14.0</v>
      </c>
      <c r="B16" s="34" t="s">
        <v>68</v>
      </c>
      <c r="C16" s="35" t="s">
        <v>69</v>
      </c>
      <c r="D16" s="96">
        <v>70.0</v>
      </c>
      <c r="E16" s="97" t="str">
        <f t="shared" si="1"/>
        <v>N</v>
      </c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</row>
    <row r="17" ht="16.5" customHeight="1">
      <c r="A17" s="98">
        <v>15.0</v>
      </c>
      <c r="B17" s="34" t="s">
        <v>70</v>
      </c>
      <c r="C17" s="35" t="s">
        <v>71</v>
      </c>
      <c r="D17" s="96">
        <v>35.0</v>
      </c>
      <c r="E17" s="97" t="str">
        <f t="shared" si="1"/>
        <v>Y</v>
      </c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</row>
    <row r="18" ht="16.5" customHeight="1">
      <c r="A18" s="98">
        <v>16.0</v>
      </c>
      <c r="B18" s="34" t="s">
        <v>72</v>
      </c>
      <c r="C18" s="35" t="s">
        <v>73</v>
      </c>
      <c r="D18" s="96">
        <v>60.0</v>
      </c>
      <c r="E18" s="97" t="str">
        <f t="shared" si="1"/>
        <v>N</v>
      </c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</row>
    <row r="19" ht="16.5" customHeight="1">
      <c r="A19" s="98">
        <v>17.0</v>
      </c>
      <c r="B19" s="34" t="s">
        <v>74</v>
      </c>
      <c r="C19" s="35" t="s">
        <v>75</v>
      </c>
      <c r="D19" s="96">
        <v>70.0</v>
      </c>
      <c r="E19" s="97" t="str">
        <f t="shared" si="1"/>
        <v>N</v>
      </c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</row>
    <row r="20" ht="16.5" customHeight="1">
      <c r="A20" s="98">
        <v>18.0</v>
      </c>
      <c r="B20" s="34" t="s">
        <v>76</v>
      </c>
      <c r="C20" s="35" t="s">
        <v>77</v>
      </c>
      <c r="D20" s="96">
        <v>52.0</v>
      </c>
      <c r="E20" s="97" t="str">
        <f t="shared" si="1"/>
        <v>N</v>
      </c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</row>
    <row r="21" ht="16.5" customHeight="1">
      <c r="A21" s="98">
        <v>19.0</v>
      </c>
      <c r="B21" s="34" t="s">
        <v>78</v>
      </c>
      <c r="C21" s="35" t="s">
        <v>79</v>
      </c>
      <c r="D21" s="96">
        <v>70.0</v>
      </c>
      <c r="E21" s="97" t="str">
        <f t="shared" si="1"/>
        <v>N</v>
      </c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</row>
    <row r="22" ht="16.5" customHeight="1">
      <c r="A22" s="98">
        <v>20.0</v>
      </c>
      <c r="B22" s="34" t="s">
        <v>80</v>
      </c>
      <c r="C22" s="35" t="s">
        <v>81</v>
      </c>
      <c r="D22" s="96">
        <v>70.0</v>
      </c>
      <c r="E22" s="97" t="str">
        <f t="shared" si="1"/>
        <v>N</v>
      </c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</row>
    <row r="23" ht="16.5" customHeight="1">
      <c r="A23" s="98">
        <v>21.0</v>
      </c>
      <c r="B23" s="34" t="s">
        <v>82</v>
      </c>
      <c r="C23" s="35" t="s">
        <v>83</v>
      </c>
      <c r="D23" s="96">
        <v>70.0</v>
      </c>
      <c r="E23" s="97" t="str">
        <f t="shared" si="1"/>
        <v>N</v>
      </c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</row>
    <row r="24" ht="16.5" customHeight="1">
      <c r="A24" s="98">
        <v>22.0</v>
      </c>
      <c r="B24" s="34" t="s">
        <v>84</v>
      </c>
      <c r="C24" s="35" t="s">
        <v>85</v>
      </c>
      <c r="D24" s="96">
        <v>70.0</v>
      </c>
      <c r="E24" s="97" t="str">
        <f t="shared" si="1"/>
        <v>N</v>
      </c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</row>
    <row r="25" ht="16.5" customHeight="1">
      <c r="A25" s="98">
        <v>23.0</v>
      </c>
      <c r="B25" s="34" t="s">
        <v>86</v>
      </c>
      <c r="C25" s="35" t="s">
        <v>87</v>
      </c>
      <c r="D25" s="96">
        <v>56.0</v>
      </c>
      <c r="E25" s="97" t="str">
        <f t="shared" si="1"/>
        <v>N</v>
      </c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</row>
    <row r="26" ht="16.5" customHeight="1">
      <c r="A26" s="98">
        <v>24.0</v>
      </c>
      <c r="B26" s="34" t="s">
        <v>88</v>
      </c>
      <c r="C26" s="35" t="s">
        <v>89</v>
      </c>
      <c r="D26" s="96">
        <v>65.0</v>
      </c>
      <c r="E26" s="97" t="str">
        <f t="shared" si="1"/>
        <v>N</v>
      </c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</row>
    <row r="27" ht="16.5" customHeight="1">
      <c r="A27" s="98">
        <v>25.0</v>
      </c>
      <c r="B27" s="34" t="s">
        <v>90</v>
      </c>
      <c r="C27" s="35" t="s">
        <v>91</v>
      </c>
      <c r="D27" s="96">
        <v>70.0</v>
      </c>
      <c r="E27" s="97" t="str">
        <f t="shared" si="1"/>
        <v>N</v>
      </c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</row>
    <row r="28" ht="16.5" customHeight="1">
      <c r="A28" s="98">
        <v>26.0</v>
      </c>
      <c r="B28" s="34" t="s">
        <v>92</v>
      </c>
      <c r="C28" s="35" t="s">
        <v>93</v>
      </c>
      <c r="D28" s="96">
        <v>56.0</v>
      </c>
      <c r="E28" s="97" t="str">
        <f t="shared" si="1"/>
        <v>N</v>
      </c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</row>
    <row r="29" ht="16.5" customHeight="1">
      <c r="A29" s="98">
        <v>27.0</v>
      </c>
      <c r="B29" s="34" t="s">
        <v>94</v>
      </c>
      <c r="C29" s="35" t="s">
        <v>95</v>
      </c>
      <c r="D29" s="96">
        <v>70.0</v>
      </c>
      <c r="E29" s="97" t="str">
        <f t="shared" si="1"/>
        <v>N</v>
      </c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</row>
    <row r="30" ht="16.5" customHeight="1">
      <c r="A30" s="98">
        <v>28.0</v>
      </c>
      <c r="B30" s="34" t="s">
        <v>96</v>
      </c>
      <c r="C30" s="35" t="s">
        <v>97</v>
      </c>
      <c r="D30" s="96">
        <v>65.0</v>
      </c>
      <c r="E30" s="97" t="str">
        <f t="shared" si="1"/>
        <v>N</v>
      </c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</row>
    <row r="31" ht="16.5" customHeight="1">
      <c r="A31" s="98">
        <v>29.0</v>
      </c>
      <c r="B31" s="34" t="s">
        <v>98</v>
      </c>
      <c r="C31" s="35" t="s">
        <v>99</v>
      </c>
      <c r="D31" s="96">
        <v>54.0</v>
      </c>
      <c r="E31" s="97" t="str">
        <f t="shared" si="1"/>
        <v>N</v>
      </c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</row>
    <row r="32" ht="16.5" customHeight="1">
      <c r="A32" s="98">
        <v>30.0</v>
      </c>
      <c r="B32" s="34" t="s">
        <v>100</v>
      </c>
      <c r="C32" s="35" t="s">
        <v>101</v>
      </c>
      <c r="D32" s="96">
        <v>70.0</v>
      </c>
      <c r="E32" s="97" t="str">
        <f t="shared" si="1"/>
        <v>N</v>
      </c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</row>
    <row r="33" ht="16.5" customHeight="1">
      <c r="A33" s="98">
        <v>31.0</v>
      </c>
      <c r="B33" s="34" t="s">
        <v>102</v>
      </c>
      <c r="C33" s="35" t="s">
        <v>103</v>
      </c>
      <c r="D33" s="96">
        <v>56.0</v>
      </c>
      <c r="E33" s="97" t="str">
        <f t="shared" si="1"/>
        <v>N</v>
      </c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</row>
    <row r="34" ht="16.5" customHeight="1">
      <c r="A34" s="98">
        <v>32.0</v>
      </c>
      <c r="B34" s="34" t="s">
        <v>104</v>
      </c>
      <c r="C34" s="35" t="s">
        <v>105</v>
      </c>
      <c r="D34" s="96">
        <v>70.0</v>
      </c>
      <c r="E34" s="97" t="str">
        <f t="shared" si="1"/>
        <v>N</v>
      </c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</row>
    <row r="35" ht="16.5" customHeight="1">
      <c r="A35" s="98">
        <v>33.0</v>
      </c>
      <c r="B35" s="34" t="s">
        <v>106</v>
      </c>
      <c r="C35" s="35" t="s">
        <v>107</v>
      </c>
      <c r="D35" s="96">
        <v>70.0</v>
      </c>
      <c r="E35" s="97" t="str">
        <f t="shared" si="1"/>
        <v>N</v>
      </c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</row>
    <row r="36" ht="16.5" customHeight="1">
      <c r="A36" s="98">
        <v>34.0</v>
      </c>
      <c r="B36" s="34" t="s">
        <v>108</v>
      </c>
      <c r="C36" s="35" t="s">
        <v>109</v>
      </c>
      <c r="D36" s="96">
        <v>70.0</v>
      </c>
      <c r="E36" s="97" t="str">
        <f t="shared" si="1"/>
        <v>N</v>
      </c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</row>
    <row r="37" ht="16.5" customHeight="1">
      <c r="A37" s="98">
        <v>35.0</v>
      </c>
      <c r="B37" s="34" t="s">
        <v>110</v>
      </c>
      <c r="C37" s="35" t="s">
        <v>111</v>
      </c>
      <c r="D37" s="96">
        <v>70.0</v>
      </c>
      <c r="E37" s="97" t="str">
        <f t="shared" si="1"/>
        <v>N</v>
      </c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</row>
    <row r="38" ht="16.5" customHeight="1">
      <c r="A38" s="98">
        <v>36.0</v>
      </c>
      <c r="B38" s="34" t="s">
        <v>112</v>
      </c>
      <c r="C38" s="35" t="s">
        <v>113</v>
      </c>
      <c r="D38" s="96">
        <v>27.0</v>
      </c>
      <c r="E38" s="97" t="str">
        <f t="shared" si="1"/>
        <v>Y</v>
      </c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</row>
    <row r="39" ht="16.5" customHeight="1">
      <c r="A39" s="98">
        <v>37.0</v>
      </c>
      <c r="B39" s="34" t="s">
        <v>114</v>
      </c>
      <c r="C39" s="35" t="s">
        <v>115</v>
      </c>
      <c r="D39" s="96">
        <v>70.0</v>
      </c>
      <c r="E39" s="97" t="str">
        <f t="shared" si="1"/>
        <v>N</v>
      </c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</row>
    <row r="40" ht="16.5" customHeight="1">
      <c r="A40" s="98">
        <v>38.0</v>
      </c>
      <c r="B40" s="34" t="s">
        <v>116</v>
      </c>
      <c r="C40" s="35" t="s">
        <v>117</v>
      </c>
      <c r="D40" s="96">
        <v>56.0</v>
      </c>
      <c r="E40" s="97" t="str">
        <f t="shared" si="1"/>
        <v>N</v>
      </c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</row>
    <row r="41" ht="16.5" customHeight="1">
      <c r="A41" s="98">
        <v>39.0</v>
      </c>
      <c r="B41" s="34" t="s">
        <v>118</v>
      </c>
      <c r="C41" s="35" t="s">
        <v>119</v>
      </c>
      <c r="D41" s="96">
        <v>70.0</v>
      </c>
      <c r="E41" s="97" t="str">
        <f t="shared" si="1"/>
        <v>N</v>
      </c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</row>
    <row r="42" ht="16.5" customHeight="1">
      <c r="A42" s="98">
        <v>40.0</v>
      </c>
      <c r="B42" s="34" t="s">
        <v>120</v>
      </c>
      <c r="C42" s="35" t="s">
        <v>121</v>
      </c>
      <c r="D42" s="96">
        <v>70.0</v>
      </c>
      <c r="E42" s="97" t="str">
        <f t="shared" si="1"/>
        <v>N</v>
      </c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</row>
    <row r="43" ht="16.5" customHeight="1">
      <c r="A43" s="98">
        <v>41.0</v>
      </c>
      <c r="B43" s="34" t="s">
        <v>122</v>
      </c>
      <c r="C43" s="35" t="s">
        <v>123</v>
      </c>
      <c r="D43" s="96">
        <v>56.0</v>
      </c>
      <c r="E43" s="97" t="str">
        <f t="shared" si="1"/>
        <v>N</v>
      </c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</row>
    <row r="44" ht="16.5" customHeight="1">
      <c r="A44" s="98">
        <v>42.0</v>
      </c>
      <c r="B44" s="34" t="s">
        <v>124</v>
      </c>
      <c r="C44" s="35" t="s">
        <v>125</v>
      </c>
      <c r="D44" s="96">
        <v>55.0</v>
      </c>
      <c r="E44" s="97" t="str">
        <f t="shared" si="1"/>
        <v>N</v>
      </c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</row>
    <row r="45" ht="16.5" customHeight="1">
      <c r="A45" s="98">
        <v>43.0</v>
      </c>
      <c r="B45" s="34" t="s">
        <v>126</v>
      </c>
      <c r="C45" s="35" t="s">
        <v>127</v>
      </c>
      <c r="D45" s="96">
        <v>56.0</v>
      </c>
      <c r="E45" s="97" t="str">
        <f t="shared" si="1"/>
        <v>N</v>
      </c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</row>
    <row r="46" ht="16.5" customHeight="1">
      <c r="A46" s="98">
        <v>44.0</v>
      </c>
      <c r="B46" s="34" t="s">
        <v>128</v>
      </c>
      <c r="C46" s="35" t="s">
        <v>129</v>
      </c>
      <c r="D46" s="96">
        <v>34.0</v>
      </c>
      <c r="E46" s="97" t="str">
        <f t="shared" si="1"/>
        <v>Y</v>
      </c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</row>
    <row r="47" ht="16.5" customHeight="1">
      <c r="A47" s="98">
        <v>45.0</v>
      </c>
      <c r="B47" s="34" t="s">
        <v>130</v>
      </c>
      <c r="C47" s="35" t="s">
        <v>131</v>
      </c>
      <c r="D47" s="96">
        <v>70.0</v>
      </c>
      <c r="E47" s="97" t="str">
        <f t="shared" si="1"/>
        <v>N</v>
      </c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</row>
    <row r="48" ht="16.5" customHeight="1">
      <c r="A48" s="98">
        <v>46.0</v>
      </c>
      <c r="B48" s="34" t="s">
        <v>132</v>
      </c>
      <c r="C48" s="35" t="s">
        <v>133</v>
      </c>
      <c r="D48" s="96">
        <v>42.0</v>
      </c>
      <c r="E48" s="97" t="str">
        <f t="shared" si="1"/>
        <v>Y</v>
      </c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</row>
    <row r="49" ht="16.5" customHeight="1">
      <c r="A49" s="98">
        <v>47.0</v>
      </c>
      <c r="B49" s="34" t="s">
        <v>134</v>
      </c>
      <c r="C49" s="35" t="s">
        <v>135</v>
      </c>
      <c r="D49" s="96">
        <v>70.0</v>
      </c>
      <c r="E49" s="97" t="str">
        <f t="shared" si="1"/>
        <v>N</v>
      </c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</row>
    <row r="50" ht="16.5" customHeight="1">
      <c r="A50" s="98">
        <v>48.0</v>
      </c>
      <c r="B50" s="34" t="s">
        <v>136</v>
      </c>
      <c r="C50" s="35" t="s">
        <v>137</v>
      </c>
      <c r="D50" s="96">
        <v>70.0</v>
      </c>
      <c r="E50" s="97" t="str">
        <f t="shared" si="1"/>
        <v>N</v>
      </c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</row>
    <row r="51" ht="16.5" customHeight="1">
      <c r="A51" s="98">
        <v>49.0</v>
      </c>
      <c r="B51" s="34" t="s">
        <v>138</v>
      </c>
      <c r="C51" s="35" t="s">
        <v>139</v>
      </c>
      <c r="D51" s="96">
        <v>65.0</v>
      </c>
      <c r="E51" s="97" t="str">
        <f t="shared" si="1"/>
        <v>N</v>
      </c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</row>
    <row r="52" ht="16.5" customHeight="1">
      <c r="A52" s="98">
        <v>50.0</v>
      </c>
      <c r="B52" s="34" t="s">
        <v>140</v>
      </c>
      <c r="C52" s="35" t="s">
        <v>141</v>
      </c>
      <c r="D52" s="96">
        <v>70.0</v>
      </c>
      <c r="E52" s="97" t="str">
        <f t="shared" si="1"/>
        <v>N</v>
      </c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</row>
    <row r="53" ht="16.5" customHeight="1">
      <c r="A53" s="98">
        <v>51.0</v>
      </c>
      <c r="B53" s="34" t="s">
        <v>142</v>
      </c>
      <c r="C53" s="35" t="s">
        <v>143</v>
      </c>
      <c r="D53" s="96">
        <v>69.0</v>
      </c>
      <c r="E53" s="97" t="str">
        <f t="shared" si="1"/>
        <v>N</v>
      </c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</row>
    <row r="54" ht="16.5" customHeight="1">
      <c r="A54" s="98">
        <v>52.0</v>
      </c>
      <c r="B54" s="34" t="s">
        <v>144</v>
      </c>
      <c r="C54" s="35" t="s">
        <v>145</v>
      </c>
      <c r="D54" s="96">
        <v>70.0</v>
      </c>
      <c r="E54" s="97" t="str">
        <f t="shared" si="1"/>
        <v>N</v>
      </c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</row>
    <row r="55" ht="16.5" customHeight="1">
      <c r="A55" s="98">
        <v>53.0</v>
      </c>
      <c r="B55" s="34" t="s">
        <v>146</v>
      </c>
      <c r="C55" s="35" t="s">
        <v>147</v>
      </c>
      <c r="D55" s="96">
        <v>69.0</v>
      </c>
      <c r="E55" s="97" t="str">
        <f t="shared" si="1"/>
        <v>N</v>
      </c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</row>
    <row r="56" ht="16.5" customHeight="1">
      <c r="A56" s="98">
        <v>54.0</v>
      </c>
      <c r="B56" s="34" t="s">
        <v>148</v>
      </c>
      <c r="C56" s="35" t="s">
        <v>149</v>
      </c>
      <c r="D56" s="96">
        <v>55.0</v>
      </c>
      <c r="E56" s="97" t="str">
        <f t="shared" si="1"/>
        <v>N</v>
      </c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</row>
    <row r="57" ht="16.5" customHeight="1">
      <c r="A57" s="98">
        <v>55.0</v>
      </c>
      <c r="B57" s="34" t="s">
        <v>150</v>
      </c>
      <c r="C57" s="35" t="s">
        <v>151</v>
      </c>
      <c r="D57" s="96">
        <v>65.0</v>
      </c>
      <c r="E57" s="97" t="str">
        <f t="shared" si="1"/>
        <v>N</v>
      </c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</row>
    <row r="58" ht="16.5" customHeight="1">
      <c r="A58" s="98">
        <v>56.0</v>
      </c>
      <c r="B58" s="34" t="s">
        <v>152</v>
      </c>
      <c r="C58" s="35" t="s">
        <v>153</v>
      </c>
      <c r="D58" s="96">
        <v>70.0</v>
      </c>
      <c r="E58" s="97" t="str">
        <f t="shared" si="1"/>
        <v>N</v>
      </c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</row>
    <row r="59" ht="16.5" customHeight="1">
      <c r="A59" s="98">
        <v>57.0</v>
      </c>
      <c r="B59" s="34" t="s">
        <v>154</v>
      </c>
      <c r="C59" s="35" t="s">
        <v>155</v>
      </c>
      <c r="D59" s="96">
        <v>65.0</v>
      </c>
      <c r="E59" s="97" t="str">
        <f t="shared" si="1"/>
        <v>N</v>
      </c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</row>
    <row r="60" ht="16.5" customHeight="1">
      <c r="A60" s="98">
        <v>58.0</v>
      </c>
      <c r="B60" s="34" t="s">
        <v>156</v>
      </c>
      <c r="C60" s="35" t="s">
        <v>157</v>
      </c>
      <c r="D60" s="96">
        <v>61.0</v>
      </c>
      <c r="E60" s="97" t="str">
        <f t="shared" si="1"/>
        <v>N</v>
      </c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</row>
    <row r="61" ht="16.5" customHeight="1">
      <c r="A61" s="98">
        <v>59.0</v>
      </c>
      <c r="B61" s="34" t="s">
        <v>158</v>
      </c>
      <c r="C61" s="35" t="s">
        <v>159</v>
      </c>
      <c r="D61" s="96">
        <v>56.0</v>
      </c>
      <c r="E61" s="97" t="str">
        <f t="shared" si="1"/>
        <v>N</v>
      </c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</row>
    <row r="62" ht="16.5" customHeight="1">
      <c r="A62" s="98">
        <v>60.0</v>
      </c>
      <c r="B62" s="34" t="s">
        <v>160</v>
      </c>
      <c r="C62" s="35" t="s">
        <v>161</v>
      </c>
      <c r="D62" s="96">
        <v>70.0</v>
      </c>
      <c r="E62" s="97" t="str">
        <f t="shared" si="1"/>
        <v>N</v>
      </c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</row>
    <row r="63" ht="16.5" customHeight="1">
      <c r="A63" s="98">
        <v>61.0</v>
      </c>
      <c r="B63" s="34" t="s">
        <v>162</v>
      </c>
      <c r="C63" s="35" t="s">
        <v>163</v>
      </c>
      <c r="D63" s="96">
        <v>28.0</v>
      </c>
      <c r="E63" s="97" t="str">
        <f t="shared" si="1"/>
        <v>Y</v>
      </c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</row>
    <row r="64" ht="16.5" customHeight="1">
      <c r="A64" s="98">
        <v>62.0</v>
      </c>
      <c r="B64" s="34" t="s">
        <v>164</v>
      </c>
      <c r="C64" s="35" t="s">
        <v>165</v>
      </c>
      <c r="D64" s="96">
        <v>70.0</v>
      </c>
      <c r="E64" s="97" t="str">
        <f t="shared" si="1"/>
        <v>N</v>
      </c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</row>
    <row r="65" ht="16.5" customHeight="1">
      <c r="A65" s="98">
        <v>63.0</v>
      </c>
      <c r="B65" s="34" t="s">
        <v>166</v>
      </c>
      <c r="C65" s="35" t="s">
        <v>167</v>
      </c>
      <c r="D65" s="96">
        <v>70.0</v>
      </c>
      <c r="E65" s="97" t="str">
        <f t="shared" si="1"/>
        <v>N</v>
      </c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</row>
    <row r="66" ht="16.5" customHeight="1">
      <c r="A66" s="98">
        <v>64.0</v>
      </c>
      <c r="B66" s="34" t="s">
        <v>168</v>
      </c>
      <c r="C66" s="35" t="s">
        <v>169</v>
      </c>
      <c r="D66" s="96">
        <v>61.0</v>
      </c>
      <c r="E66" s="97" t="str">
        <f t="shared" si="1"/>
        <v>N</v>
      </c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</row>
    <row r="67" ht="16.5" customHeight="1">
      <c r="A67" s="98">
        <v>65.0</v>
      </c>
      <c r="B67" s="34" t="s">
        <v>170</v>
      </c>
      <c r="C67" s="35" t="s">
        <v>171</v>
      </c>
      <c r="D67" s="96">
        <v>65.0</v>
      </c>
      <c r="E67" s="97" t="str">
        <f t="shared" si="1"/>
        <v>N</v>
      </c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</row>
    <row r="68" ht="16.5" customHeight="1">
      <c r="A68" s="98">
        <v>66.0</v>
      </c>
      <c r="B68" s="34" t="s">
        <v>172</v>
      </c>
      <c r="C68" s="35" t="s">
        <v>173</v>
      </c>
      <c r="D68" s="96">
        <v>0.0</v>
      </c>
      <c r="E68" s="97" t="str">
        <f t="shared" si="1"/>
        <v>Y</v>
      </c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</row>
    <row r="69" ht="16.5" customHeight="1">
      <c r="A69" s="98">
        <v>67.0</v>
      </c>
      <c r="B69" s="34" t="s">
        <v>174</v>
      </c>
      <c r="C69" s="35" t="s">
        <v>175</v>
      </c>
      <c r="D69" s="96">
        <v>56.0</v>
      </c>
      <c r="E69" s="97" t="str">
        <f t="shared" si="1"/>
        <v>N</v>
      </c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</row>
    <row r="70" ht="16.5" customHeight="1">
      <c r="A70" s="98">
        <v>68.0</v>
      </c>
      <c r="B70" s="34" t="s">
        <v>176</v>
      </c>
      <c r="C70" s="35" t="s">
        <v>177</v>
      </c>
      <c r="D70" s="96">
        <v>70.0</v>
      </c>
      <c r="E70" s="97" t="str">
        <f t="shared" si="1"/>
        <v>N</v>
      </c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</row>
    <row r="71" ht="16.5" customHeight="1">
      <c r="A71" s="98">
        <v>69.0</v>
      </c>
      <c r="B71" s="34" t="s">
        <v>178</v>
      </c>
      <c r="C71" s="35" t="s">
        <v>179</v>
      </c>
      <c r="D71" s="96">
        <v>70.0</v>
      </c>
      <c r="E71" s="97" t="str">
        <f t="shared" si="1"/>
        <v>N</v>
      </c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</row>
    <row r="72" ht="16.5" customHeight="1">
      <c r="A72" s="98">
        <v>70.0</v>
      </c>
      <c r="B72" s="34" t="s">
        <v>180</v>
      </c>
      <c r="C72" s="35" t="s">
        <v>181</v>
      </c>
      <c r="D72" s="96">
        <v>55.0</v>
      </c>
      <c r="E72" s="97" t="str">
        <f t="shared" si="1"/>
        <v>N</v>
      </c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</row>
    <row r="73" ht="16.5" customHeight="1">
      <c r="A73" s="98">
        <v>71.0</v>
      </c>
      <c r="B73" s="34" t="s">
        <v>182</v>
      </c>
      <c r="C73" s="35" t="s">
        <v>183</v>
      </c>
      <c r="D73" s="96">
        <v>70.0</v>
      </c>
      <c r="E73" s="97" t="str">
        <f t="shared" si="1"/>
        <v>N</v>
      </c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</row>
    <row r="74" ht="16.5" customHeight="1">
      <c r="A74" s="98">
        <v>72.0</v>
      </c>
      <c r="B74" s="34" t="s">
        <v>184</v>
      </c>
      <c r="C74" s="35" t="s">
        <v>185</v>
      </c>
      <c r="D74" s="96">
        <v>70.0</v>
      </c>
      <c r="E74" s="97" t="str">
        <f t="shared" si="1"/>
        <v>N</v>
      </c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</row>
    <row r="75" ht="16.5" customHeight="1">
      <c r="A75" s="98">
        <v>73.0</v>
      </c>
      <c r="B75" s="34" t="s">
        <v>186</v>
      </c>
      <c r="C75" s="35" t="s">
        <v>187</v>
      </c>
      <c r="D75" s="96">
        <v>61.0</v>
      </c>
      <c r="E75" s="97" t="str">
        <f t="shared" si="1"/>
        <v>N</v>
      </c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</row>
    <row r="76" ht="16.5" customHeight="1">
      <c r="A76" s="98">
        <v>74.0</v>
      </c>
      <c r="B76" s="34" t="s">
        <v>188</v>
      </c>
      <c r="C76" s="35" t="s">
        <v>189</v>
      </c>
      <c r="D76" s="96">
        <v>70.0</v>
      </c>
      <c r="E76" s="97" t="str">
        <f t="shared" si="1"/>
        <v>N</v>
      </c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</row>
    <row r="77" ht="16.5" customHeight="1">
      <c r="A77" s="98">
        <v>75.0</v>
      </c>
      <c r="B77" s="34" t="s">
        <v>190</v>
      </c>
      <c r="C77" s="35" t="s">
        <v>191</v>
      </c>
      <c r="D77" s="96">
        <v>61.0</v>
      </c>
      <c r="E77" s="97" t="str">
        <f t="shared" si="1"/>
        <v>N</v>
      </c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</row>
    <row r="78" ht="16.5" customHeight="1">
      <c r="A78" s="98">
        <v>76.0</v>
      </c>
      <c r="B78" s="34" t="s">
        <v>192</v>
      </c>
      <c r="C78" s="35" t="s">
        <v>193</v>
      </c>
      <c r="D78" s="96">
        <v>70.0</v>
      </c>
      <c r="E78" s="97" t="str">
        <f t="shared" si="1"/>
        <v>N</v>
      </c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</row>
    <row r="79" ht="16.5" customHeight="1">
      <c r="A79" s="98">
        <v>77.0</v>
      </c>
      <c r="B79" s="34" t="s">
        <v>194</v>
      </c>
      <c r="C79" s="35" t="s">
        <v>195</v>
      </c>
      <c r="D79" s="96">
        <v>56.0</v>
      </c>
      <c r="E79" s="97" t="str">
        <f t="shared" si="1"/>
        <v>N</v>
      </c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</row>
    <row r="80" ht="16.5" customHeight="1">
      <c r="A80" s="98">
        <v>78.0</v>
      </c>
      <c r="B80" s="34" t="s">
        <v>196</v>
      </c>
      <c r="C80" s="35" t="s">
        <v>197</v>
      </c>
      <c r="D80" s="96">
        <v>65.0</v>
      </c>
      <c r="E80" s="97" t="str">
        <f t="shared" si="1"/>
        <v>N</v>
      </c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</row>
    <row r="81" ht="16.5" customHeight="1">
      <c r="A81" s="98">
        <v>79.0</v>
      </c>
      <c r="B81" s="34" t="s">
        <v>198</v>
      </c>
      <c r="C81" s="35" t="s">
        <v>199</v>
      </c>
      <c r="D81" s="96">
        <v>70.0</v>
      </c>
      <c r="E81" s="97" t="str">
        <f t="shared" si="1"/>
        <v>N</v>
      </c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</row>
    <row r="82" ht="16.5" customHeight="1">
      <c r="A82" s="98">
        <v>80.0</v>
      </c>
      <c r="B82" s="34" t="s">
        <v>200</v>
      </c>
      <c r="C82" s="35" t="s">
        <v>201</v>
      </c>
      <c r="D82" s="96">
        <v>65.0</v>
      </c>
      <c r="E82" s="97" t="str">
        <f t="shared" si="1"/>
        <v>N</v>
      </c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</row>
    <row r="83" ht="16.5" customHeight="1">
      <c r="A83" s="98">
        <v>81.0</v>
      </c>
      <c r="B83" s="34" t="s">
        <v>202</v>
      </c>
      <c r="C83" s="35" t="s">
        <v>203</v>
      </c>
      <c r="D83" s="96">
        <v>70.0</v>
      </c>
      <c r="E83" s="97" t="str">
        <f t="shared" si="1"/>
        <v>N</v>
      </c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</row>
    <row r="84" ht="16.5" customHeight="1">
      <c r="A84" s="98">
        <v>82.0</v>
      </c>
      <c r="B84" s="34" t="s">
        <v>204</v>
      </c>
      <c r="C84" s="35" t="s">
        <v>205</v>
      </c>
      <c r="D84" s="96">
        <v>70.0</v>
      </c>
      <c r="E84" s="97" t="str">
        <f t="shared" si="1"/>
        <v>N</v>
      </c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</row>
    <row r="85" ht="16.5" customHeight="1">
      <c r="A85" s="98">
        <v>83.0</v>
      </c>
      <c r="B85" s="34" t="s">
        <v>206</v>
      </c>
      <c r="C85" s="35" t="s">
        <v>207</v>
      </c>
      <c r="D85" s="96">
        <v>70.0</v>
      </c>
      <c r="E85" s="97" t="str">
        <f t="shared" si="1"/>
        <v>N</v>
      </c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</row>
    <row r="86" ht="16.5" customHeight="1">
      <c r="A86" s="98">
        <v>84.0</v>
      </c>
      <c r="B86" s="34" t="s">
        <v>208</v>
      </c>
      <c r="C86" s="35" t="s">
        <v>209</v>
      </c>
      <c r="D86" s="96">
        <v>37.0</v>
      </c>
      <c r="E86" s="97" t="str">
        <f t="shared" si="1"/>
        <v>Y</v>
      </c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</row>
    <row r="87" ht="16.5" customHeight="1">
      <c r="A87" s="98">
        <v>85.0</v>
      </c>
      <c r="B87" s="34" t="s">
        <v>210</v>
      </c>
      <c r="C87" s="35" t="s">
        <v>211</v>
      </c>
      <c r="D87" s="96">
        <v>37.0</v>
      </c>
      <c r="E87" s="97" t="str">
        <f t="shared" si="1"/>
        <v>Y</v>
      </c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</row>
    <row r="88" ht="16.5" customHeight="1">
      <c r="A88" s="98">
        <v>86.0</v>
      </c>
      <c r="B88" s="34" t="s">
        <v>212</v>
      </c>
      <c r="C88" s="35" t="s">
        <v>213</v>
      </c>
      <c r="D88" s="96">
        <v>42.0</v>
      </c>
      <c r="E88" s="97" t="str">
        <f t="shared" si="1"/>
        <v>Y</v>
      </c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</row>
    <row r="89" ht="16.5" customHeight="1">
      <c r="A89" s="98">
        <v>87.0</v>
      </c>
      <c r="B89" s="34" t="s">
        <v>214</v>
      </c>
      <c r="C89" s="35" t="s">
        <v>215</v>
      </c>
      <c r="D89" s="96">
        <v>70.0</v>
      </c>
      <c r="E89" s="97" t="str">
        <f t="shared" si="1"/>
        <v>N</v>
      </c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</row>
    <row r="90" ht="16.5" customHeight="1">
      <c r="A90" s="98">
        <v>88.0</v>
      </c>
      <c r="B90" s="34" t="s">
        <v>216</v>
      </c>
      <c r="C90" s="35" t="s">
        <v>217</v>
      </c>
      <c r="D90" s="96">
        <v>70.0</v>
      </c>
      <c r="E90" s="97" t="str">
        <f t="shared" si="1"/>
        <v>N</v>
      </c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</row>
    <row r="91" ht="16.5" customHeight="1">
      <c r="A91" s="98">
        <v>89.0</v>
      </c>
      <c r="B91" s="34" t="s">
        <v>218</v>
      </c>
      <c r="C91" s="35" t="s">
        <v>219</v>
      </c>
      <c r="D91" s="96">
        <v>70.0</v>
      </c>
      <c r="E91" s="97" t="str">
        <f t="shared" si="1"/>
        <v>N</v>
      </c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</row>
    <row r="92" ht="16.5" customHeight="1">
      <c r="A92" s="98">
        <v>90.0</v>
      </c>
      <c r="B92" s="34" t="s">
        <v>220</v>
      </c>
      <c r="C92" s="35" t="s">
        <v>221</v>
      </c>
      <c r="D92" s="96">
        <v>70.0</v>
      </c>
      <c r="E92" s="97" t="str">
        <f t="shared" si="1"/>
        <v>N</v>
      </c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</row>
    <row r="93" ht="16.5" customHeight="1">
      <c r="A93" s="98">
        <v>91.0</v>
      </c>
      <c r="B93" s="34" t="s">
        <v>222</v>
      </c>
      <c r="C93" s="35" t="s">
        <v>223</v>
      </c>
      <c r="D93" s="96">
        <v>65.0</v>
      </c>
      <c r="E93" s="97" t="str">
        <f t="shared" si="1"/>
        <v>N</v>
      </c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</row>
    <row r="94" ht="16.5" customHeight="1">
      <c r="A94" s="98">
        <v>92.0</v>
      </c>
      <c r="B94" s="34" t="s">
        <v>224</v>
      </c>
      <c r="C94" s="35" t="s">
        <v>225</v>
      </c>
      <c r="D94" s="96">
        <v>28.0</v>
      </c>
      <c r="E94" s="97" t="str">
        <f t="shared" si="1"/>
        <v>Y</v>
      </c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</row>
    <row r="95" ht="16.5" customHeight="1">
      <c r="A95" s="98">
        <v>93.0</v>
      </c>
      <c r="B95" s="34" t="s">
        <v>226</v>
      </c>
      <c r="C95" s="35" t="s">
        <v>227</v>
      </c>
      <c r="D95" s="96">
        <v>37.0</v>
      </c>
      <c r="E95" s="97" t="str">
        <f t="shared" si="1"/>
        <v>Y</v>
      </c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</row>
    <row r="96" ht="16.5" customHeight="1">
      <c r="A96" s="98">
        <v>94.0</v>
      </c>
      <c r="B96" s="34" t="s">
        <v>228</v>
      </c>
      <c r="C96" s="35" t="s">
        <v>229</v>
      </c>
      <c r="D96" s="96">
        <v>56.0</v>
      </c>
      <c r="E96" s="97" t="str">
        <f t="shared" si="1"/>
        <v>N</v>
      </c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</row>
    <row r="97" ht="16.5" customHeight="1">
      <c r="A97" s="98">
        <v>95.0</v>
      </c>
      <c r="B97" s="34" t="s">
        <v>230</v>
      </c>
      <c r="C97" s="35" t="s">
        <v>231</v>
      </c>
      <c r="D97" s="96">
        <v>70.0</v>
      </c>
      <c r="E97" s="97" t="str">
        <f t="shared" si="1"/>
        <v>N</v>
      </c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</row>
    <row r="98" ht="16.5" customHeight="1">
      <c r="A98" s="98">
        <v>96.0</v>
      </c>
      <c r="B98" s="34" t="s">
        <v>232</v>
      </c>
      <c r="C98" s="35" t="s">
        <v>233</v>
      </c>
      <c r="D98" s="96">
        <v>37.0</v>
      </c>
      <c r="E98" s="97" t="str">
        <f t="shared" si="1"/>
        <v>Y</v>
      </c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</row>
    <row r="99" ht="16.5" customHeight="1">
      <c r="A99" s="98">
        <v>97.0</v>
      </c>
      <c r="B99" s="34" t="s">
        <v>234</v>
      </c>
      <c r="C99" s="35" t="s">
        <v>235</v>
      </c>
      <c r="D99" s="96">
        <v>42.0</v>
      </c>
      <c r="E99" s="97" t="str">
        <f t="shared" si="1"/>
        <v>Y</v>
      </c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</row>
    <row r="100" ht="16.5" customHeight="1">
      <c r="A100" s="98">
        <v>98.0</v>
      </c>
      <c r="B100" s="34" t="s">
        <v>236</v>
      </c>
      <c r="C100" s="35" t="s">
        <v>237</v>
      </c>
      <c r="D100" s="96">
        <v>70.0</v>
      </c>
      <c r="E100" s="97" t="str">
        <f t="shared" si="1"/>
        <v>N</v>
      </c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</row>
    <row r="101" ht="16.5" customHeight="1">
      <c r="A101" s="98">
        <v>99.0</v>
      </c>
      <c r="B101" s="34" t="s">
        <v>238</v>
      </c>
      <c r="C101" s="35" t="s">
        <v>239</v>
      </c>
      <c r="D101" s="96">
        <v>65.0</v>
      </c>
      <c r="E101" s="97" t="str">
        <f t="shared" si="1"/>
        <v>N</v>
      </c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</row>
    <row r="102" ht="16.5" customHeight="1">
      <c r="A102" s="98">
        <v>100.0</v>
      </c>
      <c r="B102" s="34" t="s">
        <v>240</v>
      </c>
      <c r="C102" s="35" t="s">
        <v>241</v>
      </c>
      <c r="D102" s="96">
        <v>70.0</v>
      </c>
      <c r="E102" s="97" t="str">
        <f t="shared" si="1"/>
        <v>N</v>
      </c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</row>
    <row r="103" ht="16.5" customHeight="1">
      <c r="A103" s="98">
        <v>101.0</v>
      </c>
      <c r="B103" s="34" t="s">
        <v>242</v>
      </c>
      <c r="C103" s="35" t="s">
        <v>243</v>
      </c>
      <c r="D103" s="96">
        <v>37.0</v>
      </c>
      <c r="E103" s="97" t="str">
        <f t="shared" si="1"/>
        <v>Y</v>
      </c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</row>
    <row r="104" ht="16.5" customHeight="1">
      <c r="A104" s="98">
        <v>102.0</v>
      </c>
      <c r="B104" s="34" t="s">
        <v>244</v>
      </c>
      <c r="C104" s="35" t="s">
        <v>245</v>
      </c>
      <c r="D104" s="96">
        <v>70.0</v>
      </c>
      <c r="E104" s="97" t="str">
        <f t="shared" si="1"/>
        <v>N</v>
      </c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</row>
    <row r="105" ht="16.5" customHeight="1">
      <c r="A105" s="98">
        <v>103.0</v>
      </c>
      <c r="B105" s="34" t="s">
        <v>246</v>
      </c>
      <c r="C105" s="35" t="s">
        <v>247</v>
      </c>
      <c r="D105" s="96">
        <v>70.0</v>
      </c>
      <c r="E105" s="97" t="str">
        <f t="shared" si="1"/>
        <v>N</v>
      </c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</row>
    <row r="106" ht="16.5" customHeight="1">
      <c r="A106" s="98">
        <v>104.0</v>
      </c>
      <c r="B106" s="34" t="s">
        <v>248</v>
      </c>
      <c r="C106" s="35" t="s">
        <v>249</v>
      </c>
      <c r="D106" s="96">
        <v>61.0</v>
      </c>
      <c r="E106" s="97" t="str">
        <f t="shared" si="1"/>
        <v>N</v>
      </c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</row>
    <row r="107" ht="16.5" customHeight="1">
      <c r="A107" s="98">
        <v>105.0</v>
      </c>
      <c r="B107" s="34" t="s">
        <v>250</v>
      </c>
      <c r="C107" s="35" t="s">
        <v>251</v>
      </c>
      <c r="D107" s="96">
        <v>70.0</v>
      </c>
      <c r="E107" s="97" t="str">
        <f t="shared" si="1"/>
        <v>N</v>
      </c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</row>
    <row r="108" ht="16.5" customHeight="1">
      <c r="A108" s="98">
        <v>106.0</v>
      </c>
      <c r="B108" s="34" t="s">
        <v>252</v>
      </c>
      <c r="C108" s="35" t="s">
        <v>253</v>
      </c>
      <c r="D108" s="96">
        <v>61.0</v>
      </c>
      <c r="E108" s="97" t="str">
        <f t="shared" si="1"/>
        <v>N</v>
      </c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</row>
    <row r="109" ht="16.5" customHeight="1">
      <c r="A109" s="98">
        <v>107.0</v>
      </c>
      <c r="B109" s="34" t="s">
        <v>254</v>
      </c>
      <c r="C109" s="35" t="s">
        <v>255</v>
      </c>
      <c r="D109" s="96">
        <v>40.0</v>
      </c>
      <c r="E109" s="97" t="str">
        <f t="shared" si="1"/>
        <v>Y</v>
      </c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</row>
    <row r="110" ht="16.5" customHeight="1">
      <c r="A110" s="98">
        <v>108.0</v>
      </c>
      <c r="B110" s="34" t="s">
        <v>256</v>
      </c>
      <c r="C110" s="35" t="s">
        <v>257</v>
      </c>
      <c r="D110" s="96">
        <v>61.0</v>
      </c>
      <c r="E110" s="97" t="str">
        <f t="shared" si="1"/>
        <v>N</v>
      </c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</row>
    <row r="111" ht="16.5" customHeight="1">
      <c r="A111" s="98">
        <v>109.0</v>
      </c>
      <c r="B111" s="34" t="s">
        <v>258</v>
      </c>
      <c r="C111" s="35" t="s">
        <v>259</v>
      </c>
      <c r="D111" s="96">
        <v>70.0</v>
      </c>
      <c r="E111" s="97" t="str">
        <f t="shared" si="1"/>
        <v>N</v>
      </c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</row>
    <row r="112" ht="16.5" customHeight="1">
      <c r="A112" s="98">
        <v>110.0</v>
      </c>
      <c r="B112" s="34" t="s">
        <v>260</v>
      </c>
      <c r="C112" s="35" t="s">
        <v>261</v>
      </c>
      <c r="D112" s="96">
        <v>70.0</v>
      </c>
      <c r="E112" s="97" t="str">
        <f t="shared" si="1"/>
        <v>N</v>
      </c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</row>
    <row r="113" ht="16.5" customHeight="1">
      <c r="A113" s="98">
        <v>111.0</v>
      </c>
      <c r="B113" s="34" t="s">
        <v>262</v>
      </c>
      <c r="C113" s="35" t="s">
        <v>263</v>
      </c>
      <c r="D113" s="96">
        <v>61.0</v>
      </c>
      <c r="E113" s="97" t="str">
        <f t="shared" si="1"/>
        <v>N</v>
      </c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</row>
    <row r="114" ht="13.5" customHeight="1">
      <c r="E114" s="99"/>
    </row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conditionalFormatting sqref="D3:D113">
    <cfRule type="containsText" dxfId="0" priority="1" operator="containsText" text="AB">
      <formula>NOT(ISERROR(SEARCH(("AB"),(D3))))</formula>
    </cfRule>
  </conditionalFormatting>
  <conditionalFormatting sqref="E3:E114">
    <cfRule type="cellIs" dxfId="2" priority="2" operator="equal">
      <formula>"Y"</formula>
    </cfRule>
  </conditionalFormatting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3.5"/>
    <col customWidth="1" min="3" max="3" width="27.88"/>
    <col customWidth="1" min="4" max="4" width="14.38"/>
    <col customWidth="1" min="5" max="13" width="12.13"/>
    <col customWidth="1" min="14" max="15" width="8.0"/>
    <col customWidth="1" min="16" max="25" width="7.63"/>
  </cols>
  <sheetData>
    <row r="1" ht="19.5" customHeight="1">
      <c r="A1" s="56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ht="19.5" customHeight="1">
      <c r="A2" s="56" t="s">
        <v>311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ht="19.5" customHeight="1">
      <c r="A3" s="56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ht="19.5" customHeight="1">
      <c r="A4" s="56" t="s">
        <v>312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100"/>
      <c r="Q4" s="100"/>
      <c r="R4" s="100"/>
      <c r="S4" s="100"/>
      <c r="T4" s="100"/>
      <c r="U4" s="100"/>
      <c r="V4" s="100"/>
      <c r="W4" s="100"/>
      <c r="X4" s="100"/>
      <c r="Y4" s="100"/>
    </row>
    <row r="5" ht="19.5" customHeight="1">
      <c r="A5" s="69" t="s">
        <v>31</v>
      </c>
      <c r="B5" s="70" t="s">
        <v>32</v>
      </c>
      <c r="C5" s="63" t="s">
        <v>33</v>
      </c>
      <c r="D5" s="69" t="s">
        <v>20</v>
      </c>
      <c r="E5" s="69" t="s">
        <v>21</v>
      </c>
      <c r="F5" s="69" t="s">
        <v>22</v>
      </c>
      <c r="G5" s="69" t="s">
        <v>23</v>
      </c>
      <c r="H5" s="69" t="s">
        <v>24</v>
      </c>
      <c r="I5" s="56" t="s">
        <v>313</v>
      </c>
      <c r="J5" s="2"/>
      <c r="K5" s="2"/>
      <c r="L5" s="2"/>
      <c r="M5" s="3"/>
      <c r="N5" s="69" t="s">
        <v>36</v>
      </c>
      <c r="O5" s="69" t="s">
        <v>36</v>
      </c>
      <c r="P5" s="25"/>
      <c r="Q5" s="25"/>
      <c r="R5" s="25"/>
      <c r="S5" s="25"/>
      <c r="T5" s="25"/>
      <c r="U5" s="25"/>
      <c r="V5" s="25"/>
      <c r="W5" s="25"/>
      <c r="X5" s="25"/>
      <c r="Y5" s="25"/>
    </row>
    <row r="6" ht="19.5" customHeight="1">
      <c r="A6" s="71"/>
      <c r="B6" s="71"/>
      <c r="C6" s="63" t="s">
        <v>289</v>
      </c>
      <c r="D6" s="26"/>
      <c r="E6" s="26"/>
      <c r="F6" s="26"/>
      <c r="G6" s="26"/>
      <c r="H6" s="26"/>
      <c r="I6" s="69" t="s">
        <v>20</v>
      </c>
      <c r="J6" s="69" t="s">
        <v>21</v>
      </c>
      <c r="K6" s="69" t="s">
        <v>22</v>
      </c>
      <c r="L6" s="69" t="s">
        <v>23</v>
      </c>
      <c r="M6" s="69" t="s">
        <v>24</v>
      </c>
      <c r="N6" s="71"/>
      <c r="O6" s="71"/>
      <c r="P6" s="4"/>
      <c r="Q6" s="4"/>
      <c r="R6" s="4"/>
      <c r="S6" s="4"/>
      <c r="T6" s="4"/>
      <c r="U6" s="4"/>
      <c r="V6" s="4"/>
      <c r="W6" s="4"/>
      <c r="X6" s="4"/>
      <c r="Y6" s="4"/>
    </row>
    <row r="7" ht="19.5" customHeight="1">
      <c r="A7" s="71"/>
      <c r="B7" s="71"/>
      <c r="C7" s="63"/>
      <c r="D7" s="63" t="s">
        <v>36</v>
      </c>
      <c r="E7" s="63" t="s">
        <v>36</v>
      </c>
      <c r="F7" s="63" t="s">
        <v>36</v>
      </c>
      <c r="G7" s="63" t="s">
        <v>36</v>
      </c>
      <c r="H7" s="63" t="s">
        <v>36</v>
      </c>
      <c r="I7" s="26"/>
      <c r="J7" s="26"/>
      <c r="K7" s="26"/>
      <c r="L7" s="26"/>
      <c r="M7" s="26"/>
      <c r="N7" s="26"/>
      <c r="O7" s="26"/>
      <c r="P7" s="4"/>
      <c r="Q7" s="4"/>
      <c r="R7" s="4"/>
      <c r="S7" s="4"/>
      <c r="T7" s="4"/>
      <c r="U7" s="4"/>
      <c r="V7" s="4"/>
      <c r="W7" s="4"/>
      <c r="X7" s="4"/>
      <c r="Y7" s="4"/>
    </row>
    <row r="8" ht="19.5" customHeight="1">
      <c r="A8" s="26"/>
      <c r="B8" s="26"/>
      <c r="C8" s="63" t="s">
        <v>38</v>
      </c>
      <c r="D8" s="63">
        <f>' MID Term 1'!D6+'MID Term 2'!D6</f>
        <v>28</v>
      </c>
      <c r="E8" s="63">
        <f>' MID Term 1'!H6+'MID Term 2'!E6</f>
        <v>28</v>
      </c>
      <c r="F8" s="63">
        <f>' MID Term 1'!L6+'MID Term 2'!F6</f>
        <v>28</v>
      </c>
      <c r="G8" s="63">
        <f>' MID Term 1'!P6+'MID Term 2'!J6</f>
        <v>28</v>
      </c>
      <c r="H8" s="63">
        <f>' MID Term 1'!Q6+'MID Term 2'!N6</f>
        <v>28</v>
      </c>
      <c r="I8" s="101">
        <v>0.75</v>
      </c>
      <c r="J8" s="101">
        <v>0.75</v>
      </c>
      <c r="K8" s="101">
        <v>0.75</v>
      </c>
      <c r="L8" s="101">
        <v>0.75</v>
      </c>
      <c r="M8" s="101">
        <v>0.75</v>
      </c>
      <c r="N8" s="69">
        <f>SUM(D8:H8)</f>
        <v>140</v>
      </c>
      <c r="O8" s="69">
        <f>ROUND(N8/2,0)</f>
        <v>70</v>
      </c>
      <c r="P8" s="4"/>
      <c r="Q8" s="4"/>
      <c r="R8" s="4"/>
      <c r="S8" s="4"/>
      <c r="T8" s="4"/>
      <c r="U8" s="4"/>
      <c r="V8" s="4"/>
      <c r="W8" s="4"/>
      <c r="X8" s="4"/>
      <c r="Y8" s="4"/>
    </row>
    <row r="9" ht="19.5" customHeight="1">
      <c r="A9" s="56" t="s">
        <v>41</v>
      </c>
      <c r="B9" s="2"/>
      <c r="C9" s="3"/>
      <c r="D9" s="102">
        <v>0.75</v>
      </c>
      <c r="E9" s="102">
        <v>0.75</v>
      </c>
      <c r="F9" s="102">
        <v>0.75</v>
      </c>
      <c r="G9" s="102">
        <v>0.75</v>
      </c>
      <c r="H9" s="102">
        <v>0.75</v>
      </c>
      <c r="I9" s="26"/>
      <c r="J9" s="26"/>
      <c r="K9" s="26"/>
      <c r="L9" s="26"/>
      <c r="M9" s="26"/>
      <c r="N9" s="26"/>
      <c r="O9" s="26"/>
      <c r="P9" s="4"/>
      <c r="Q9" s="4"/>
      <c r="R9" s="4"/>
      <c r="S9" s="4"/>
      <c r="T9" s="4"/>
      <c r="U9" s="4"/>
      <c r="V9" s="4"/>
      <c r="W9" s="4"/>
      <c r="X9" s="4"/>
      <c r="Y9" s="4"/>
    </row>
    <row r="10" ht="19.5" customHeight="1">
      <c r="A10" s="33">
        <v>1.0</v>
      </c>
      <c r="B10" s="74" t="s">
        <v>42</v>
      </c>
      <c r="C10" s="35" t="s">
        <v>43</v>
      </c>
      <c r="D10" s="65">
        <f>' MID Term 1'!D7+'MID Term 2'!D7</f>
        <v>28</v>
      </c>
      <c r="E10" s="65">
        <f>' MID Term 1'!H7+'MID Term 2'!E7</f>
        <v>28</v>
      </c>
      <c r="F10" s="65">
        <f>' MID Term 1'!L7+'MID Term 2'!F7</f>
        <v>28</v>
      </c>
      <c r="G10" s="65">
        <f>' MID Term 1'!P7+'MID Term 2'!J7</f>
        <v>28</v>
      </c>
      <c r="H10" s="65">
        <f>' MID Term 1'!Q7+'MID Term 2'!N7</f>
        <v>28</v>
      </c>
      <c r="I10" s="65">
        <f t="shared" ref="I10:I120" si="1">IF((D10/$D$8)&gt;=$I$8,1,0)</f>
        <v>1</v>
      </c>
      <c r="J10" s="65">
        <f t="shared" ref="J10:J120" si="2">IF((E10/$E$8)&gt;=$J$8,1,0)</f>
        <v>1</v>
      </c>
      <c r="K10" s="65">
        <f t="shared" ref="K10:K120" si="3">IF((F10/$F$8)&gt;=$K$8,1,0)</f>
        <v>1</v>
      </c>
      <c r="L10" s="65">
        <f t="shared" ref="L10:L120" si="4">IF((G10/$G$8)&gt;=$L$8,1,0)</f>
        <v>1</v>
      </c>
      <c r="M10" s="65">
        <f t="shared" ref="M10:M120" si="5">IF((H10/$H$8)&gt;=$M$8,1,0)</f>
        <v>1</v>
      </c>
      <c r="N10" s="65">
        <f t="shared" ref="N10:N120" si="6">SUM(D10:H10)</f>
        <v>140</v>
      </c>
      <c r="O10" s="65">
        <f t="shared" ref="O10:O120" si="7">ROUND(N10/2,0)</f>
        <v>70</v>
      </c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9.5" customHeight="1">
      <c r="A11" s="33">
        <v>2.0</v>
      </c>
      <c r="B11" s="74" t="s">
        <v>44</v>
      </c>
      <c r="C11" s="35" t="s">
        <v>45</v>
      </c>
      <c r="D11" s="65">
        <f>' MID Term 1'!D8+'MID Term 2'!D8</f>
        <v>28</v>
      </c>
      <c r="E11" s="65">
        <f>' MID Term 1'!H8+'MID Term 2'!E8</f>
        <v>28</v>
      </c>
      <c r="F11" s="65">
        <f>' MID Term 1'!L8+'MID Term 2'!F8</f>
        <v>28</v>
      </c>
      <c r="G11" s="65">
        <f>' MID Term 1'!P8+'MID Term 2'!J8</f>
        <v>28</v>
      </c>
      <c r="H11" s="65">
        <f>' MID Term 1'!Q8+'MID Term 2'!N8</f>
        <v>27</v>
      </c>
      <c r="I11" s="65">
        <f t="shared" si="1"/>
        <v>1</v>
      </c>
      <c r="J11" s="65">
        <f t="shared" si="2"/>
        <v>1</v>
      </c>
      <c r="K11" s="65">
        <f t="shared" si="3"/>
        <v>1</v>
      </c>
      <c r="L11" s="65">
        <f t="shared" si="4"/>
        <v>1</v>
      </c>
      <c r="M11" s="65">
        <f t="shared" si="5"/>
        <v>1</v>
      </c>
      <c r="N11" s="65">
        <f t="shared" si="6"/>
        <v>139</v>
      </c>
      <c r="O11" s="65">
        <f t="shared" si="7"/>
        <v>70</v>
      </c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9.5" customHeight="1">
      <c r="A12" s="33">
        <v>3.0</v>
      </c>
      <c r="B12" s="74" t="s">
        <v>46</v>
      </c>
      <c r="C12" s="35" t="s">
        <v>47</v>
      </c>
      <c r="D12" s="65">
        <f>' MID Term 1'!D9+'MID Term 2'!D9</f>
        <v>28</v>
      </c>
      <c r="E12" s="65">
        <f>' MID Term 1'!H9+'MID Term 2'!E9</f>
        <v>28</v>
      </c>
      <c r="F12" s="65">
        <f>' MID Term 1'!L9+'MID Term 2'!F9</f>
        <v>28</v>
      </c>
      <c r="G12" s="65">
        <f>' MID Term 1'!P9+'MID Term 2'!J9</f>
        <v>28</v>
      </c>
      <c r="H12" s="65">
        <f>' MID Term 1'!Q9+'MID Term 2'!N9</f>
        <v>28</v>
      </c>
      <c r="I12" s="65">
        <f t="shared" si="1"/>
        <v>1</v>
      </c>
      <c r="J12" s="65">
        <f t="shared" si="2"/>
        <v>1</v>
      </c>
      <c r="K12" s="65">
        <f t="shared" si="3"/>
        <v>1</v>
      </c>
      <c r="L12" s="65">
        <f t="shared" si="4"/>
        <v>1</v>
      </c>
      <c r="M12" s="65">
        <f t="shared" si="5"/>
        <v>1</v>
      </c>
      <c r="N12" s="65">
        <f t="shared" si="6"/>
        <v>140</v>
      </c>
      <c r="O12" s="65">
        <f t="shared" si="7"/>
        <v>70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0"/>
    </row>
    <row r="13" ht="19.5" customHeight="1">
      <c r="A13" s="33">
        <v>4.0</v>
      </c>
      <c r="B13" s="74" t="s">
        <v>48</v>
      </c>
      <c r="C13" s="35" t="s">
        <v>49</v>
      </c>
      <c r="D13" s="65">
        <f>' MID Term 1'!D10+'MID Term 2'!D10</f>
        <v>26</v>
      </c>
      <c r="E13" s="65">
        <f>' MID Term 1'!H10+'MID Term 2'!E10</f>
        <v>24</v>
      </c>
      <c r="F13" s="65">
        <f>' MID Term 1'!L10+'MID Term 2'!F10</f>
        <v>20</v>
      </c>
      <c r="G13" s="65">
        <f>' MID Term 1'!P10+'MID Term 2'!J10</f>
        <v>26</v>
      </c>
      <c r="H13" s="65">
        <f>' MID Term 1'!Q10+'MID Term 2'!N10</f>
        <v>26</v>
      </c>
      <c r="I13" s="65">
        <f t="shared" si="1"/>
        <v>1</v>
      </c>
      <c r="J13" s="65">
        <f t="shared" si="2"/>
        <v>1</v>
      </c>
      <c r="K13" s="65">
        <f t="shared" si="3"/>
        <v>0</v>
      </c>
      <c r="L13" s="65">
        <f t="shared" si="4"/>
        <v>1</v>
      </c>
      <c r="M13" s="65">
        <f t="shared" si="5"/>
        <v>1</v>
      </c>
      <c r="N13" s="65">
        <f t="shared" si="6"/>
        <v>122</v>
      </c>
      <c r="O13" s="65">
        <f t="shared" si="7"/>
        <v>61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0"/>
    </row>
    <row r="14" ht="19.5" customHeight="1">
      <c r="A14" s="33">
        <v>5.0</v>
      </c>
      <c r="B14" s="74" t="s">
        <v>50</v>
      </c>
      <c r="C14" s="35" t="s">
        <v>51</v>
      </c>
      <c r="D14" s="65">
        <f>' MID Term 1'!D11+'MID Term 2'!D11</f>
        <v>18</v>
      </c>
      <c r="E14" s="65">
        <f>' MID Term 1'!H11+'MID Term 2'!E11</f>
        <v>28</v>
      </c>
      <c r="F14" s="65">
        <f>' MID Term 1'!L11+'MID Term 2'!F11</f>
        <v>22</v>
      </c>
      <c r="G14" s="65">
        <f>' MID Term 1'!P11+'MID Term 2'!J11</f>
        <v>16</v>
      </c>
      <c r="H14" s="65">
        <f>' MID Term 1'!Q11+'MID Term 2'!N11</f>
        <v>28</v>
      </c>
      <c r="I14" s="65">
        <f t="shared" si="1"/>
        <v>0</v>
      </c>
      <c r="J14" s="65">
        <f t="shared" si="2"/>
        <v>1</v>
      </c>
      <c r="K14" s="65">
        <f t="shared" si="3"/>
        <v>1</v>
      </c>
      <c r="L14" s="65">
        <f t="shared" si="4"/>
        <v>0</v>
      </c>
      <c r="M14" s="65">
        <f t="shared" si="5"/>
        <v>1</v>
      </c>
      <c r="N14" s="65">
        <f t="shared" si="6"/>
        <v>112</v>
      </c>
      <c r="O14" s="65">
        <f t="shared" si="7"/>
        <v>56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0"/>
    </row>
    <row r="15" ht="19.5" customHeight="1">
      <c r="A15" s="33">
        <v>6.0</v>
      </c>
      <c r="B15" s="74" t="s">
        <v>52</v>
      </c>
      <c r="C15" s="35" t="s">
        <v>53</v>
      </c>
      <c r="D15" s="65">
        <f>' MID Term 1'!D12+'MID Term 2'!D12</f>
        <v>28</v>
      </c>
      <c r="E15" s="65">
        <f>' MID Term 1'!H12+'MID Term 2'!E12</f>
        <v>28</v>
      </c>
      <c r="F15" s="65">
        <f>' MID Term 1'!L12+'MID Term 2'!F12</f>
        <v>28</v>
      </c>
      <c r="G15" s="65">
        <f>' MID Term 1'!P12+'MID Term 2'!J12</f>
        <v>28</v>
      </c>
      <c r="H15" s="65">
        <f>' MID Term 1'!Q12+'MID Term 2'!N12</f>
        <v>28</v>
      </c>
      <c r="I15" s="65">
        <f t="shared" si="1"/>
        <v>1</v>
      </c>
      <c r="J15" s="65">
        <f t="shared" si="2"/>
        <v>1</v>
      </c>
      <c r="K15" s="65">
        <f t="shared" si="3"/>
        <v>1</v>
      </c>
      <c r="L15" s="65">
        <f t="shared" si="4"/>
        <v>1</v>
      </c>
      <c r="M15" s="65">
        <f t="shared" si="5"/>
        <v>1</v>
      </c>
      <c r="N15" s="65">
        <f t="shared" si="6"/>
        <v>140</v>
      </c>
      <c r="O15" s="65">
        <f t="shared" si="7"/>
        <v>70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0"/>
    </row>
    <row r="16" ht="19.5" customHeight="1">
      <c r="A16" s="33">
        <v>7.0</v>
      </c>
      <c r="B16" s="74" t="s">
        <v>54</v>
      </c>
      <c r="C16" s="35" t="s">
        <v>55</v>
      </c>
      <c r="D16" s="65">
        <f>' MID Term 1'!D13+'MID Term 2'!D13</f>
        <v>28</v>
      </c>
      <c r="E16" s="65">
        <f>' MID Term 1'!H13+'MID Term 2'!E13</f>
        <v>28</v>
      </c>
      <c r="F16" s="65">
        <f>' MID Term 1'!L13+'MID Term 2'!F13</f>
        <v>28</v>
      </c>
      <c r="G16" s="65">
        <f>' MID Term 1'!P13+'MID Term 2'!J13</f>
        <v>28</v>
      </c>
      <c r="H16" s="65">
        <f>' MID Term 1'!Q13+'MID Term 2'!N13</f>
        <v>28</v>
      </c>
      <c r="I16" s="65">
        <f t="shared" si="1"/>
        <v>1</v>
      </c>
      <c r="J16" s="65">
        <f t="shared" si="2"/>
        <v>1</v>
      </c>
      <c r="K16" s="65">
        <f t="shared" si="3"/>
        <v>1</v>
      </c>
      <c r="L16" s="65">
        <f t="shared" si="4"/>
        <v>1</v>
      </c>
      <c r="M16" s="65">
        <f t="shared" si="5"/>
        <v>1</v>
      </c>
      <c r="N16" s="65">
        <f t="shared" si="6"/>
        <v>140</v>
      </c>
      <c r="O16" s="65">
        <f t="shared" si="7"/>
        <v>70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0"/>
    </row>
    <row r="17" ht="19.5" customHeight="1">
      <c r="A17" s="33">
        <v>8.0</v>
      </c>
      <c r="B17" s="74" t="s">
        <v>56</v>
      </c>
      <c r="C17" s="35" t="s">
        <v>57</v>
      </c>
      <c r="D17" s="65">
        <f>' MID Term 1'!D14+'MID Term 2'!D14</f>
        <v>23</v>
      </c>
      <c r="E17" s="65">
        <f>' MID Term 1'!H14+'MID Term 2'!E14</f>
        <v>28</v>
      </c>
      <c r="F17" s="65">
        <f>' MID Term 1'!L14+'MID Term 2'!F14</f>
        <v>28</v>
      </c>
      <c r="G17" s="65">
        <f>' MID Term 1'!P14+'MID Term 2'!J14</f>
        <v>23</v>
      </c>
      <c r="H17" s="65">
        <f>' MID Term 1'!Q14+'MID Term 2'!N14</f>
        <v>28</v>
      </c>
      <c r="I17" s="65">
        <f t="shared" si="1"/>
        <v>1</v>
      </c>
      <c r="J17" s="65">
        <f t="shared" si="2"/>
        <v>1</v>
      </c>
      <c r="K17" s="65">
        <f t="shared" si="3"/>
        <v>1</v>
      </c>
      <c r="L17" s="65">
        <f t="shared" si="4"/>
        <v>1</v>
      </c>
      <c r="M17" s="65">
        <f t="shared" si="5"/>
        <v>1</v>
      </c>
      <c r="N17" s="65">
        <f t="shared" si="6"/>
        <v>130</v>
      </c>
      <c r="O17" s="65">
        <f t="shared" si="7"/>
        <v>65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0"/>
    </row>
    <row r="18" ht="19.5" customHeight="1">
      <c r="A18" s="33">
        <v>9.0</v>
      </c>
      <c r="B18" s="74" t="s">
        <v>58</v>
      </c>
      <c r="C18" s="35" t="s">
        <v>59</v>
      </c>
      <c r="D18" s="65">
        <f>' MID Term 1'!D15+'MID Term 2'!D15</f>
        <v>28</v>
      </c>
      <c r="E18" s="65">
        <f>' MID Term 1'!H15+'MID Term 2'!E15</f>
        <v>28</v>
      </c>
      <c r="F18" s="65">
        <f>' MID Term 1'!L15+'MID Term 2'!F15</f>
        <v>28</v>
      </c>
      <c r="G18" s="65">
        <f>' MID Term 1'!P15+'MID Term 2'!J15</f>
        <v>28</v>
      </c>
      <c r="H18" s="65">
        <f>' MID Term 1'!Q15+'MID Term 2'!N15</f>
        <v>28</v>
      </c>
      <c r="I18" s="65">
        <f t="shared" si="1"/>
        <v>1</v>
      </c>
      <c r="J18" s="65">
        <f t="shared" si="2"/>
        <v>1</v>
      </c>
      <c r="K18" s="65">
        <f t="shared" si="3"/>
        <v>1</v>
      </c>
      <c r="L18" s="65">
        <f t="shared" si="4"/>
        <v>1</v>
      </c>
      <c r="M18" s="65">
        <f t="shared" si="5"/>
        <v>1</v>
      </c>
      <c r="N18" s="65">
        <f t="shared" si="6"/>
        <v>140</v>
      </c>
      <c r="O18" s="65">
        <f t="shared" si="7"/>
        <v>70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0"/>
    </row>
    <row r="19" ht="19.5" customHeight="1">
      <c r="A19" s="33">
        <v>10.0</v>
      </c>
      <c r="B19" s="74" t="s">
        <v>60</v>
      </c>
      <c r="C19" s="35" t="s">
        <v>61</v>
      </c>
      <c r="D19" s="65">
        <f>' MID Term 1'!D16+'MID Term 2'!D16</f>
        <v>28</v>
      </c>
      <c r="E19" s="65">
        <f>' MID Term 1'!H16+'MID Term 2'!E16</f>
        <v>28</v>
      </c>
      <c r="F19" s="65">
        <f>' MID Term 1'!L16+'MID Term 2'!F16</f>
        <v>28</v>
      </c>
      <c r="G19" s="65">
        <f>' MID Term 1'!P16+'MID Term 2'!J16</f>
        <v>28</v>
      </c>
      <c r="H19" s="65">
        <f>' MID Term 1'!Q16+'MID Term 2'!N16</f>
        <v>28</v>
      </c>
      <c r="I19" s="65">
        <f t="shared" si="1"/>
        <v>1</v>
      </c>
      <c r="J19" s="65">
        <f t="shared" si="2"/>
        <v>1</v>
      </c>
      <c r="K19" s="65">
        <f t="shared" si="3"/>
        <v>1</v>
      </c>
      <c r="L19" s="65">
        <f t="shared" si="4"/>
        <v>1</v>
      </c>
      <c r="M19" s="65">
        <f t="shared" si="5"/>
        <v>1</v>
      </c>
      <c r="N19" s="65">
        <f t="shared" si="6"/>
        <v>140</v>
      </c>
      <c r="O19" s="65">
        <f t="shared" si="7"/>
        <v>70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0"/>
    </row>
    <row r="20" ht="19.5" customHeight="1">
      <c r="A20" s="33">
        <v>11.0</v>
      </c>
      <c r="B20" s="74" t="s">
        <v>62</v>
      </c>
      <c r="C20" s="35" t="s">
        <v>63</v>
      </c>
      <c r="D20" s="65">
        <f>' MID Term 1'!D17+'MID Term 2'!D17</f>
        <v>28</v>
      </c>
      <c r="E20" s="65">
        <f>' MID Term 1'!H17+'MID Term 2'!E17</f>
        <v>28</v>
      </c>
      <c r="F20" s="65">
        <f>' MID Term 1'!L17+'MID Term 2'!F17</f>
        <v>28</v>
      </c>
      <c r="G20" s="65">
        <f>' MID Term 1'!P17+'MID Term 2'!J17</f>
        <v>28</v>
      </c>
      <c r="H20" s="65">
        <f>' MID Term 1'!Q17+'MID Term 2'!N17</f>
        <v>28</v>
      </c>
      <c r="I20" s="65">
        <f t="shared" si="1"/>
        <v>1</v>
      </c>
      <c r="J20" s="65">
        <f t="shared" si="2"/>
        <v>1</v>
      </c>
      <c r="K20" s="65">
        <f t="shared" si="3"/>
        <v>1</v>
      </c>
      <c r="L20" s="65">
        <f t="shared" si="4"/>
        <v>1</v>
      </c>
      <c r="M20" s="65">
        <f t="shared" si="5"/>
        <v>1</v>
      </c>
      <c r="N20" s="65">
        <f t="shared" si="6"/>
        <v>140</v>
      </c>
      <c r="O20" s="65">
        <f t="shared" si="7"/>
        <v>70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0"/>
    </row>
    <row r="21" ht="19.5" customHeight="1">
      <c r="A21" s="33">
        <v>12.0</v>
      </c>
      <c r="B21" s="74" t="s">
        <v>64</v>
      </c>
      <c r="C21" s="35" t="s">
        <v>65</v>
      </c>
      <c r="D21" s="65">
        <f>' MID Term 1'!D18+'MID Term 2'!D18</f>
        <v>6</v>
      </c>
      <c r="E21" s="65">
        <f>' MID Term 1'!H18+'MID Term 2'!E18</f>
        <v>4</v>
      </c>
      <c r="F21" s="65">
        <f>' MID Term 1'!L18+'MID Term 2'!F18</f>
        <v>28</v>
      </c>
      <c r="G21" s="65">
        <f>' MID Term 1'!P18+'MID Term 2'!J18</f>
        <v>10</v>
      </c>
      <c r="H21" s="65">
        <f>' MID Term 1'!Q18+'MID Term 2'!N18</f>
        <v>8</v>
      </c>
      <c r="I21" s="65">
        <f t="shared" si="1"/>
        <v>0</v>
      </c>
      <c r="J21" s="65">
        <f t="shared" si="2"/>
        <v>0</v>
      </c>
      <c r="K21" s="65">
        <f t="shared" si="3"/>
        <v>1</v>
      </c>
      <c r="L21" s="65">
        <f t="shared" si="4"/>
        <v>0</v>
      </c>
      <c r="M21" s="65">
        <f t="shared" si="5"/>
        <v>0</v>
      </c>
      <c r="N21" s="65">
        <f t="shared" si="6"/>
        <v>56</v>
      </c>
      <c r="O21" s="65">
        <f t="shared" si="7"/>
        <v>28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0"/>
    </row>
    <row r="22" ht="19.5" customHeight="1">
      <c r="A22" s="33">
        <v>13.0</v>
      </c>
      <c r="B22" s="74" t="s">
        <v>66</v>
      </c>
      <c r="C22" s="35" t="s">
        <v>67</v>
      </c>
      <c r="D22" s="65">
        <f>' MID Term 1'!D19+'MID Term 2'!D19</f>
        <v>28</v>
      </c>
      <c r="E22" s="65">
        <f>' MID Term 1'!H19+'MID Term 2'!E19</f>
        <v>28</v>
      </c>
      <c r="F22" s="65">
        <f>' MID Term 1'!L19+'MID Term 2'!F19</f>
        <v>28</v>
      </c>
      <c r="G22" s="65">
        <f>' MID Term 1'!P19+'MID Term 2'!J19</f>
        <v>28</v>
      </c>
      <c r="H22" s="65">
        <f>' MID Term 1'!Q19+'MID Term 2'!N19</f>
        <v>28</v>
      </c>
      <c r="I22" s="65">
        <f t="shared" si="1"/>
        <v>1</v>
      </c>
      <c r="J22" s="65">
        <f t="shared" si="2"/>
        <v>1</v>
      </c>
      <c r="K22" s="65">
        <f t="shared" si="3"/>
        <v>1</v>
      </c>
      <c r="L22" s="65">
        <f t="shared" si="4"/>
        <v>1</v>
      </c>
      <c r="M22" s="65">
        <f t="shared" si="5"/>
        <v>1</v>
      </c>
      <c r="N22" s="65">
        <f t="shared" si="6"/>
        <v>140</v>
      </c>
      <c r="O22" s="65">
        <f t="shared" si="7"/>
        <v>70</v>
      </c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9.5" customHeight="1">
      <c r="A23" s="33">
        <v>14.0</v>
      </c>
      <c r="B23" s="74" t="s">
        <v>68</v>
      </c>
      <c r="C23" s="35" t="s">
        <v>69</v>
      </c>
      <c r="D23" s="65">
        <f>' MID Term 1'!D20+'MID Term 2'!D20</f>
        <v>28</v>
      </c>
      <c r="E23" s="65">
        <f>' MID Term 1'!H20+'MID Term 2'!E20</f>
        <v>28</v>
      </c>
      <c r="F23" s="65">
        <f>' MID Term 1'!L20+'MID Term 2'!F20</f>
        <v>28</v>
      </c>
      <c r="G23" s="65">
        <f>' MID Term 1'!P20+'MID Term 2'!J20</f>
        <v>28</v>
      </c>
      <c r="H23" s="65">
        <f>' MID Term 1'!Q20+'MID Term 2'!N20</f>
        <v>28</v>
      </c>
      <c r="I23" s="65">
        <f t="shared" si="1"/>
        <v>1</v>
      </c>
      <c r="J23" s="65">
        <f t="shared" si="2"/>
        <v>1</v>
      </c>
      <c r="K23" s="65">
        <f t="shared" si="3"/>
        <v>1</v>
      </c>
      <c r="L23" s="65">
        <f t="shared" si="4"/>
        <v>1</v>
      </c>
      <c r="M23" s="65">
        <f t="shared" si="5"/>
        <v>1</v>
      </c>
      <c r="N23" s="65">
        <f t="shared" si="6"/>
        <v>140</v>
      </c>
      <c r="O23" s="65">
        <f t="shared" si="7"/>
        <v>70</v>
      </c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9.5" customHeight="1">
      <c r="A24" s="33">
        <v>15.0</v>
      </c>
      <c r="B24" s="74" t="s">
        <v>70</v>
      </c>
      <c r="C24" s="35" t="s">
        <v>71</v>
      </c>
      <c r="D24" s="65">
        <f>' MID Term 1'!D21+'MID Term 2'!D21</f>
        <v>14</v>
      </c>
      <c r="E24" s="65">
        <f>' MID Term 1'!H21+'MID Term 2'!E21</f>
        <v>14</v>
      </c>
      <c r="F24" s="65">
        <f>' MID Term 1'!L21+'MID Term 2'!F21</f>
        <v>18</v>
      </c>
      <c r="G24" s="65">
        <f>' MID Term 1'!P21+'MID Term 2'!J21</f>
        <v>14</v>
      </c>
      <c r="H24" s="65">
        <f>' MID Term 1'!Q21+'MID Term 2'!N21</f>
        <v>14</v>
      </c>
      <c r="I24" s="65">
        <f t="shared" si="1"/>
        <v>0</v>
      </c>
      <c r="J24" s="65">
        <f t="shared" si="2"/>
        <v>0</v>
      </c>
      <c r="K24" s="65">
        <f t="shared" si="3"/>
        <v>0</v>
      </c>
      <c r="L24" s="65">
        <f t="shared" si="4"/>
        <v>0</v>
      </c>
      <c r="M24" s="65">
        <f t="shared" si="5"/>
        <v>0</v>
      </c>
      <c r="N24" s="65">
        <f t="shared" si="6"/>
        <v>74</v>
      </c>
      <c r="O24" s="65">
        <f t="shared" si="7"/>
        <v>37</v>
      </c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9.5" customHeight="1">
      <c r="A25" s="33">
        <v>16.0</v>
      </c>
      <c r="B25" s="74" t="s">
        <v>72</v>
      </c>
      <c r="C25" s="35" t="s">
        <v>73</v>
      </c>
      <c r="D25" s="65">
        <f>' MID Term 1'!D22+'MID Term 2'!D22</f>
        <v>25</v>
      </c>
      <c r="E25" s="65">
        <f>' MID Term 1'!H22+'MID Term 2'!E22</f>
        <v>25</v>
      </c>
      <c r="F25" s="65">
        <f>' MID Term 1'!L22+'MID Term 2'!F22</f>
        <v>22</v>
      </c>
      <c r="G25" s="65">
        <f>' MID Term 1'!P22+'MID Term 2'!J22</f>
        <v>25</v>
      </c>
      <c r="H25" s="65">
        <f>' MID Term 1'!Q22+'MID Term 2'!N22</f>
        <v>24</v>
      </c>
      <c r="I25" s="65">
        <f t="shared" si="1"/>
        <v>1</v>
      </c>
      <c r="J25" s="65">
        <f t="shared" si="2"/>
        <v>1</v>
      </c>
      <c r="K25" s="65">
        <f t="shared" si="3"/>
        <v>1</v>
      </c>
      <c r="L25" s="65">
        <f t="shared" si="4"/>
        <v>1</v>
      </c>
      <c r="M25" s="65">
        <f t="shared" si="5"/>
        <v>1</v>
      </c>
      <c r="N25" s="65">
        <f t="shared" si="6"/>
        <v>121</v>
      </c>
      <c r="O25" s="65">
        <f t="shared" si="7"/>
        <v>61</v>
      </c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9.5" customHeight="1">
      <c r="A26" s="33">
        <v>17.0</v>
      </c>
      <c r="B26" s="74" t="s">
        <v>74</v>
      </c>
      <c r="C26" s="35" t="s">
        <v>75</v>
      </c>
      <c r="D26" s="65">
        <f>' MID Term 1'!D23+'MID Term 2'!D23</f>
        <v>28</v>
      </c>
      <c r="E26" s="65">
        <f>' MID Term 1'!H23+'MID Term 2'!E23</f>
        <v>28</v>
      </c>
      <c r="F26" s="65">
        <f>' MID Term 1'!L23+'MID Term 2'!F23</f>
        <v>28</v>
      </c>
      <c r="G26" s="65">
        <f>' MID Term 1'!P23+'MID Term 2'!J23</f>
        <v>28</v>
      </c>
      <c r="H26" s="65">
        <f>' MID Term 1'!Q23+'MID Term 2'!N23</f>
        <v>28</v>
      </c>
      <c r="I26" s="65">
        <f t="shared" si="1"/>
        <v>1</v>
      </c>
      <c r="J26" s="65">
        <f t="shared" si="2"/>
        <v>1</v>
      </c>
      <c r="K26" s="65">
        <f t="shared" si="3"/>
        <v>1</v>
      </c>
      <c r="L26" s="65">
        <f t="shared" si="4"/>
        <v>1</v>
      </c>
      <c r="M26" s="65">
        <f t="shared" si="5"/>
        <v>1</v>
      </c>
      <c r="N26" s="65">
        <f t="shared" si="6"/>
        <v>140</v>
      </c>
      <c r="O26" s="65">
        <f t="shared" si="7"/>
        <v>70</v>
      </c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9.5" customHeight="1">
      <c r="A27" s="33">
        <v>18.0</v>
      </c>
      <c r="B27" s="74" t="s">
        <v>76</v>
      </c>
      <c r="C27" s="35" t="s">
        <v>77</v>
      </c>
      <c r="D27" s="65">
        <f>' MID Term 1'!D24+'MID Term 2'!D24</f>
        <v>24</v>
      </c>
      <c r="E27" s="65">
        <f>' MID Term 1'!H24+'MID Term 2'!E24</f>
        <v>24</v>
      </c>
      <c r="F27" s="65">
        <f>' MID Term 1'!L24+'MID Term 2'!F24</f>
        <v>24</v>
      </c>
      <c r="G27" s="65">
        <f>' MID Term 1'!P24+'MID Term 2'!J24</f>
        <v>20</v>
      </c>
      <c r="H27" s="65">
        <f>' MID Term 1'!Q24+'MID Term 2'!N24</f>
        <v>20</v>
      </c>
      <c r="I27" s="65">
        <f t="shared" si="1"/>
        <v>1</v>
      </c>
      <c r="J27" s="65">
        <f t="shared" si="2"/>
        <v>1</v>
      </c>
      <c r="K27" s="65">
        <f t="shared" si="3"/>
        <v>1</v>
      </c>
      <c r="L27" s="65">
        <f t="shared" si="4"/>
        <v>0</v>
      </c>
      <c r="M27" s="65">
        <f t="shared" si="5"/>
        <v>0</v>
      </c>
      <c r="N27" s="65">
        <f t="shared" si="6"/>
        <v>112</v>
      </c>
      <c r="O27" s="65">
        <f t="shared" si="7"/>
        <v>56</v>
      </c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9.5" customHeight="1">
      <c r="A28" s="33">
        <v>19.0</v>
      </c>
      <c r="B28" s="74" t="s">
        <v>78</v>
      </c>
      <c r="C28" s="35" t="s">
        <v>79</v>
      </c>
      <c r="D28" s="65">
        <f>' MID Term 1'!D25+'MID Term 2'!D25</f>
        <v>28</v>
      </c>
      <c r="E28" s="65">
        <f>' MID Term 1'!H25+'MID Term 2'!E25</f>
        <v>28</v>
      </c>
      <c r="F28" s="65">
        <f>' MID Term 1'!L25+'MID Term 2'!F25</f>
        <v>28</v>
      </c>
      <c r="G28" s="65">
        <f>' MID Term 1'!P25+'MID Term 2'!J25</f>
        <v>28</v>
      </c>
      <c r="H28" s="65">
        <f>' MID Term 1'!Q25+'MID Term 2'!N25</f>
        <v>28</v>
      </c>
      <c r="I28" s="65">
        <f t="shared" si="1"/>
        <v>1</v>
      </c>
      <c r="J28" s="65">
        <f t="shared" si="2"/>
        <v>1</v>
      </c>
      <c r="K28" s="65">
        <f t="shared" si="3"/>
        <v>1</v>
      </c>
      <c r="L28" s="65">
        <f t="shared" si="4"/>
        <v>1</v>
      </c>
      <c r="M28" s="65">
        <f t="shared" si="5"/>
        <v>1</v>
      </c>
      <c r="N28" s="65">
        <f t="shared" si="6"/>
        <v>140</v>
      </c>
      <c r="O28" s="65">
        <f t="shared" si="7"/>
        <v>70</v>
      </c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9.5" customHeight="1">
      <c r="A29" s="33">
        <v>20.0</v>
      </c>
      <c r="B29" s="74" t="s">
        <v>80</v>
      </c>
      <c r="C29" s="35" t="s">
        <v>81</v>
      </c>
      <c r="D29" s="65">
        <f>' MID Term 1'!D26+'MID Term 2'!D26</f>
        <v>28</v>
      </c>
      <c r="E29" s="65">
        <f>' MID Term 1'!H26+'MID Term 2'!E26</f>
        <v>28</v>
      </c>
      <c r="F29" s="65">
        <f>' MID Term 1'!L26+'MID Term 2'!F26</f>
        <v>28</v>
      </c>
      <c r="G29" s="65">
        <f>' MID Term 1'!P26+'MID Term 2'!J26</f>
        <v>28</v>
      </c>
      <c r="H29" s="65">
        <f>' MID Term 1'!Q26+'MID Term 2'!N26</f>
        <v>28</v>
      </c>
      <c r="I29" s="65">
        <f t="shared" si="1"/>
        <v>1</v>
      </c>
      <c r="J29" s="65">
        <f t="shared" si="2"/>
        <v>1</v>
      </c>
      <c r="K29" s="65">
        <f t="shared" si="3"/>
        <v>1</v>
      </c>
      <c r="L29" s="65">
        <f t="shared" si="4"/>
        <v>1</v>
      </c>
      <c r="M29" s="65">
        <f t="shared" si="5"/>
        <v>1</v>
      </c>
      <c r="N29" s="65">
        <f t="shared" si="6"/>
        <v>140</v>
      </c>
      <c r="O29" s="65">
        <f t="shared" si="7"/>
        <v>70</v>
      </c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9.5" customHeight="1">
      <c r="A30" s="33">
        <v>21.0</v>
      </c>
      <c r="B30" s="74" t="s">
        <v>82</v>
      </c>
      <c r="C30" s="35" t="s">
        <v>83</v>
      </c>
      <c r="D30" s="65">
        <f>' MID Term 1'!D27+'MID Term 2'!D27</f>
        <v>28</v>
      </c>
      <c r="E30" s="65">
        <f>' MID Term 1'!H27+'MID Term 2'!E27</f>
        <v>28</v>
      </c>
      <c r="F30" s="65">
        <f>' MID Term 1'!L27+'MID Term 2'!F27</f>
        <v>27</v>
      </c>
      <c r="G30" s="65">
        <f>' MID Term 1'!P27+'MID Term 2'!J27</f>
        <v>28</v>
      </c>
      <c r="H30" s="65">
        <f>' MID Term 1'!Q27+'MID Term 2'!N27</f>
        <v>28</v>
      </c>
      <c r="I30" s="65">
        <f t="shared" si="1"/>
        <v>1</v>
      </c>
      <c r="J30" s="65">
        <f t="shared" si="2"/>
        <v>1</v>
      </c>
      <c r="K30" s="65">
        <f t="shared" si="3"/>
        <v>1</v>
      </c>
      <c r="L30" s="65">
        <f t="shared" si="4"/>
        <v>1</v>
      </c>
      <c r="M30" s="65">
        <f t="shared" si="5"/>
        <v>1</v>
      </c>
      <c r="N30" s="65">
        <f t="shared" si="6"/>
        <v>139</v>
      </c>
      <c r="O30" s="65">
        <f t="shared" si="7"/>
        <v>70</v>
      </c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9.5" customHeight="1">
      <c r="A31" s="33">
        <v>22.0</v>
      </c>
      <c r="B31" s="74" t="s">
        <v>84</v>
      </c>
      <c r="C31" s="35" t="s">
        <v>85</v>
      </c>
      <c r="D31" s="65">
        <f>' MID Term 1'!D28+'MID Term 2'!D28</f>
        <v>28</v>
      </c>
      <c r="E31" s="65">
        <f>' MID Term 1'!H28+'MID Term 2'!E28</f>
        <v>28</v>
      </c>
      <c r="F31" s="65">
        <f>' MID Term 1'!L28+'MID Term 2'!F28</f>
        <v>28</v>
      </c>
      <c r="G31" s="65">
        <f>' MID Term 1'!P28+'MID Term 2'!J28</f>
        <v>28</v>
      </c>
      <c r="H31" s="65">
        <f>' MID Term 1'!Q28+'MID Term 2'!N28</f>
        <v>28</v>
      </c>
      <c r="I31" s="65">
        <f t="shared" si="1"/>
        <v>1</v>
      </c>
      <c r="J31" s="65">
        <f t="shared" si="2"/>
        <v>1</v>
      </c>
      <c r="K31" s="65">
        <f t="shared" si="3"/>
        <v>1</v>
      </c>
      <c r="L31" s="65">
        <f t="shared" si="4"/>
        <v>1</v>
      </c>
      <c r="M31" s="65">
        <f t="shared" si="5"/>
        <v>1</v>
      </c>
      <c r="N31" s="65">
        <f t="shared" si="6"/>
        <v>140</v>
      </c>
      <c r="O31" s="65">
        <f t="shared" si="7"/>
        <v>70</v>
      </c>
      <c r="P31" s="4"/>
      <c r="Q31" s="4"/>
      <c r="R31" s="4"/>
      <c r="S31" s="4"/>
      <c r="T31" s="4"/>
      <c r="U31" s="4"/>
      <c r="V31" s="4"/>
      <c r="W31" s="4"/>
      <c r="X31" s="4"/>
      <c r="Y31" s="4"/>
    </row>
    <row r="32" ht="19.5" customHeight="1">
      <c r="A32" s="33">
        <v>23.0</v>
      </c>
      <c r="B32" s="74" t="s">
        <v>86</v>
      </c>
      <c r="C32" s="35" t="s">
        <v>87</v>
      </c>
      <c r="D32" s="65">
        <f>' MID Term 1'!D29+'MID Term 2'!D29</f>
        <v>24</v>
      </c>
      <c r="E32" s="65">
        <f>' MID Term 1'!H29+'MID Term 2'!E29</f>
        <v>20</v>
      </c>
      <c r="F32" s="65">
        <f>' MID Term 1'!L29+'MID Term 2'!F29</f>
        <v>23</v>
      </c>
      <c r="G32" s="65">
        <f>' MID Term 1'!P29+'MID Term 2'!J29</f>
        <v>24</v>
      </c>
      <c r="H32" s="65">
        <f>' MID Term 1'!Q29+'MID Term 2'!N29</f>
        <v>20</v>
      </c>
      <c r="I32" s="65">
        <f t="shared" si="1"/>
        <v>1</v>
      </c>
      <c r="J32" s="65">
        <f t="shared" si="2"/>
        <v>0</v>
      </c>
      <c r="K32" s="65">
        <f t="shared" si="3"/>
        <v>1</v>
      </c>
      <c r="L32" s="65">
        <f t="shared" si="4"/>
        <v>1</v>
      </c>
      <c r="M32" s="65">
        <f t="shared" si="5"/>
        <v>0</v>
      </c>
      <c r="N32" s="65">
        <f t="shared" si="6"/>
        <v>111</v>
      </c>
      <c r="O32" s="65">
        <f t="shared" si="7"/>
        <v>56</v>
      </c>
      <c r="P32" s="4"/>
      <c r="Q32" s="4"/>
      <c r="R32" s="4"/>
      <c r="S32" s="4"/>
      <c r="T32" s="4"/>
      <c r="U32" s="4"/>
      <c r="V32" s="4"/>
      <c r="W32" s="4"/>
      <c r="X32" s="4"/>
      <c r="Y32" s="4"/>
    </row>
    <row r="33" ht="19.5" customHeight="1">
      <c r="A33" s="33">
        <v>24.0</v>
      </c>
      <c r="B33" s="74" t="s">
        <v>88</v>
      </c>
      <c r="C33" s="35" t="s">
        <v>89</v>
      </c>
      <c r="D33" s="65">
        <f>' MID Term 1'!D30+'MID Term 2'!D30</f>
        <v>23</v>
      </c>
      <c r="E33" s="65">
        <f>' MID Term 1'!H30+'MID Term 2'!E30</f>
        <v>28</v>
      </c>
      <c r="F33" s="65">
        <f>' MID Term 1'!L30+'MID Term 2'!F30</f>
        <v>28</v>
      </c>
      <c r="G33" s="65">
        <f>' MID Term 1'!P30+'MID Term 2'!J30</f>
        <v>23</v>
      </c>
      <c r="H33" s="65">
        <f>' MID Term 1'!Q30+'MID Term 2'!N30</f>
        <v>28</v>
      </c>
      <c r="I33" s="65">
        <f t="shared" si="1"/>
        <v>1</v>
      </c>
      <c r="J33" s="65">
        <f t="shared" si="2"/>
        <v>1</v>
      </c>
      <c r="K33" s="65">
        <f t="shared" si="3"/>
        <v>1</v>
      </c>
      <c r="L33" s="65">
        <f t="shared" si="4"/>
        <v>1</v>
      </c>
      <c r="M33" s="65">
        <f t="shared" si="5"/>
        <v>1</v>
      </c>
      <c r="N33" s="65">
        <f t="shared" si="6"/>
        <v>130</v>
      </c>
      <c r="O33" s="65">
        <f t="shared" si="7"/>
        <v>65</v>
      </c>
      <c r="P33" s="4"/>
      <c r="Q33" s="4"/>
      <c r="R33" s="4"/>
      <c r="S33" s="4"/>
      <c r="T33" s="4"/>
      <c r="U33" s="4"/>
      <c r="V33" s="4"/>
      <c r="W33" s="4"/>
      <c r="X33" s="4"/>
      <c r="Y33" s="4"/>
    </row>
    <row r="34" ht="19.5" customHeight="1">
      <c r="A34" s="33">
        <v>25.0</v>
      </c>
      <c r="B34" s="74" t="s">
        <v>90</v>
      </c>
      <c r="C34" s="35" t="s">
        <v>91</v>
      </c>
      <c r="D34" s="65">
        <f>' MID Term 1'!D31+'MID Term 2'!D31</f>
        <v>28</v>
      </c>
      <c r="E34" s="65">
        <f>' MID Term 1'!H31+'MID Term 2'!E31</f>
        <v>28</v>
      </c>
      <c r="F34" s="65">
        <f>' MID Term 1'!L31+'MID Term 2'!F31</f>
        <v>28</v>
      </c>
      <c r="G34" s="65">
        <f>' MID Term 1'!P31+'MID Term 2'!J31</f>
        <v>28</v>
      </c>
      <c r="H34" s="65">
        <f>' MID Term 1'!Q31+'MID Term 2'!N31</f>
        <v>28</v>
      </c>
      <c r="I34" s="65">
        <f t="shared" si="1"/>
        <v>1</v>
      </c>
      <c r="J34" s="65">
        <f t="shared" si="2"/>
        <v>1</v>
      </c>
      <c r="K34" s="65">
        <f t="shared" si="3"/>
        <v>1</v>
      </c>
      <c r="L34" s="65">
        <f t="shared" si="4"/>
        <v>1</v>
      </c>
      <c r="M34" s="65">
        <f t="shared" si="5"/>
        <v>1</v>
      </c>
      <c r="N34" s="65">
        <f t="shared" si="6"/>
        <v>140</v>
      </c>
      <c r="O34" s="65">
        <f t="shared" si="7"/>
        <v>70</v>
      </c>
      <c r="P34" s="4"/>
      <c r="Q34" s="4"/>
      <c r="R34" s="4"/>
      <c r="S34" s="4"/>
      <c r="T34" s="4"/>
      <c r="U34" s="4"/>
      <c r="V34" s="4"/>
      <c r="W34" s="4"/>
      <c r="X34" s="4"/>
      <c r="Y34" s="4"/>
    </row>
    <row r="35" ht="19.5" customHeight="1">
      <c r="A35" s="33">
        <v>26.0</v>
      </c>
      <c r="B35" s="74" t="s">
        <v>92</v>
      </c>
      <c r="C35" s="35" t="s">
        <v>93</v>
      </c>
      <c r="D35" s="65">
        <f>' MID Term 1'!D32+'MID Term 2'!D32</f>
        <v>24</v>
      </c>
      <c r="E35" s="65">
        <f>' MID Term 1'!H32+'MID Term 2'!E32</f>
        <v>20</v>
      </c>
      <c r="F35" s="65">
        <f>' MID Term 1'!L32+'MID Term 2'!F32</f>
        <v>24</v>
      </c>
      <c r="G35" s="65">
        <f>' MID Term 1'!P32+'MID Term 2'!J32</f>
        <v>24</v>
      </c>
      <c r="H35" s="65">
        <f>' MID Term 1'!Q32+'MID Term 2'!N32</f>
        <v>20</v>
      </c>
      <c r="I35" s="65">
        <f t="shared" si="1"/>
        <v>1</v>
      </c>
      <c r="J35" s="65">
        <f t="shared" si="2"/>
        <v>0</v>
      </c>
      <c r="K35" s="65">
        <f t="shared" si="3"/>
        <v>1</v>
      </c>
      <c r="L35" s="65">
        <f t="shared" si="4"/>
        <v>1</v>
      </c>
      <c r="M35" s="65">
        <f t="shared" si="5"/>
        <v>0</v>
      </c>
      <c r="N35" s="65">
        <f t="shared" si="6"/>
        <v>112</v>
      </c>
      <c r="O35" s="65">
        <f t="shared" si="7"/>
        <v>56</v>
      </c>
      <c r="P35" s="4"/>
      <c r="Q35" s="4"/>
      <c r="R35" s="4"/>
      <c r="S35" s="4"/>
      <c r="T35" s="4"/>
      <c r="U35" s="4"/>
      <c r="V35" s="4"/>
      <c r="W35" s="4"/>
      <c r="X35" s="4"/>
      <c r="Y35" s="4"/>
    </row>
    <row r="36" ht="19.5" customHeight="1">
      <c r="A36" s="33">
        <v>27.0</v>
      </c>
      <c r="B36" s="74" t="s">
        <v>94</v>
      </c>
      <c r="C36" s="35" t="s">
        <v>95</v>
      </c>
      <c r="D36" s="65">
        <f>' MID Term 1'!D33+'MID Term 2'!D33</f>
        <v>28</v>
      </c>
      <c r="E36" s="65">
        <f>' MID Term 1'!H33+'MID Term 2'!E33</f>
        <v>28</v>
      </c>
      <c r="F36" s="65">
        <f>' MID Term 1'!L33+'MID Term 2'!F33</f>
        <v>28</v>
      </c>
      <c r="G36" s="65">
        <f>' MID Term 1'!P33+'MID Term 2'!J33</f>
        <v>28</v>
      </c>
      <c r="H36" s="65">
        <f>' MID Term 1'!Q33+'MID Term 2'!N33</f>
        <v>28</v>
      </c>
      <c r="I36" s="65">
        <f t="shared" si="1"/>
        <v>1</v>
      </c>
      <c r="J36" s="65">
        <f t="shared" si="2"/>
        <v>1</v>
      </c>
      <c r="K36" s="65">
        <f t="shared" si="3"/>
        <v>1</v>
      </c>
      <c r="L36" s="65">
        <f t="shared" si="4"/>
        <v>1</v>
      </c>
      <c r="M36" s="65">
        <f t="shared" si="5"/>
        <v>1</v>
      </c>
      <c r="N36" s="65">
        <f t="shared" si="6"/>
        <v>140</v>
      </c>
      <c r="O36" s="65">
        <f t="shared" si="7"/>
        <v>70</v>
      </c>
      <c r="P36" s="4"/>
      <c r="Q36" s="4"/>
      <c r="R36" s="4"/>
      <c r="S36" s="4"/>
      <c r="T36" s="4"/>
      <c r="U36" s="4"/>
      <c r="V36" s="4"/>
      <c r="W36" s="4"/>
      <c r="X36" s="4"/>
      <c r="Y36" s="4"/>
    </row>
    <row r="37" ht="19.5" customHeight="1">
      <c r="A37" s="33">
        <v>28.0</v>
      </c>
      <c r="B37" s="74" t="s">
        <v>96</v>
      </c>
      <c r="C37" s="35" t="s">
        <v>97</v>
      </c>
      <c r="D37" s="65">
        <f>' MID Term 1'!D34+'MID Term 2'!D34</f>
        <v>22</v>
      </c>
      <c r="E37" s="65">
        <f>' MID Term 1'!H34+'MID Term 2'!E34</f>
        <v>28</v>
      </c>
      <c r="F37" s="65">
        <f>' MID Term 1'!L34+'MID Term 2'!F34</f>
        <v>28</v>
      </c>
      <c r="G37" s="65">
        <f>' MID Term 1'!P34+'MID Term 2'!J34</f>
        <v>23</v>
      </c>
      <c r="H37" s="65">
        <f>' MID Term 1'!Q34+'MID Term 2'!N34</f>
        <v>28</v>
      </c>
      <c r="I37" s="65">
        <f t="shared" si="1"/>
        <v>1</v>
      </c>
      <c r="J37" s="65">
        <f t="shared" si="2"/>
        <v>1</v>
      </c>
      <c r="K37" s="65">
        <f t="shared" si="3"/>
        <v>1</v>
      </c>
      <c r="L37" s="65">
        <f t="shared" si="4"/>
        <v>1</v>
      </c>
      <c r="M37" s="65">
        <f t="shared" si="5"/>
        <v>1</v>
      </c>
      <c r="N37" s="65">
        <f t="shared" si="6"/>
        <v>129</v>
      </c>
      <c r="O37" s="65">
        <f t="shared" si="7"/>
        <v>65</v>
      </c>
      <c r="P37" s="4"/>
      <c r="Q37" s="4"/>
      <c r="R37" s="4"/>
      <c r="S37" s="4"/>
      <c r="T37" s="4"/>
      <c r="U37" s="4"/>
      <c r="V37" s="4"/>
      <c r="W37" s="4"/>
      <c r="X37" s="4"/>
      <c r="Y37" s="4"/>
    </row>
    <row r="38" ht="19.5" customHeight="1">
      <c r="A38" s="33">
        <v>29.0</v>
      </c>
      <c r="B38" s="74" t="s">
        <v>98</v>
      </c>
      <c r="C38" s="35" t="s">
        <v>99</v>
      </c>
      <c r="D38" s="65">
        <f>' MID Term 1'!D35+'MID Term 2'!D35</f>
        <v>24</v>
      </c>
      <c r="E38" s="65">
        <f>' MID Term 1'!H35+'MID Term 2'!E35</f>
        <v>22</v>
      </c>
      <c r="F38" s="65">
        <f>' MID Term 1'!L35+'MID Term 2'!F35</f>
        <v>24</v>
      </c>
      <c r="G38" s="65">
        <f>' MID Term 1'!P35+'MID Term 2'!J35</f>
        <v>22</v>
      </c>
      <c r="H38" s="65">
        <f>' MID Term 1'!Q35+'MID Term 2'!N35</f>
        <v>20</v>
      </c>
      <c r="I38" s="65">
        <f t="shared" si="1"/>
        <v>1</v>
      </c>
      <c r="J38" s="65">
        <f t="shared" si="2"/>
        <v>1</v>
      </c>
      <c r="K38" s="65">
        <f t="shared" si="3"/>
        <v>1</v>
      </c>
      <c r="L38" s="65">
        <f t="shared" si="4"/>
        <v>1</v>
      </c>
      <c r="M38" s="65">
        <f t="shared" si="5"/>
        <v>0</v>
      </c>
      <c r="N38" s="65">
        <f t="shared" si="6"/>
        <v>112</v>
      </c>
      <c r="O38" s="65">
        <f t="shared" si="7"/>
        <v>56</v>
      </c>
      <c r="P38" s="4"/>
      <c r="Q38" s="4"/>
      <c r="R38" s="4"/>
      <c r="S38" s="4"/>
      <c r="T38" s="4"/>
      <c r="U38" s="4"/>
      <c r="V38" s="4"/>
      <c r="W38" s="4"/>
      <c r="X38" s="4"/>
      <c r="Y38" s="4"/>
    </row>
    <row r="39" ht="19.5" customHeight="1">
      <c r="A39" s="33">
        <v>30.0</v>
      </c>
      <c r="B39" s="74" t="s">
        <v>100</v>
      </c>
      <c r="C39" s="35" t="s">
        <v>101</v>
      </c>
      <c r="D39" s="65">
        <f>' MID Term 1'!D36+'MID Term 2'!D36</f>
        <v>28</v>
      </c>
      <c r="E39" s="65">
        <f>' MID Term 1'!H36+'MID Term 2'!E36</f>
        <v>28</v>
      </c>
      <c r="F39" s="65">
        <f>' MID Term 1'!L36+'MID Term 2'!F36</f>
        <v>28</v>
      </c>
      <c r="G39" s="65">
        <f>' MID Term 1'!P36+'MID Term 2'!J36</f>
        <v>28</v>
      </c>
      <c r="H39" s="65">
        <f>' MID Term 1'!Q36+'MID Term 2'!N36</f>
        <v>28</v>
      </c>
      <c r="I39" s="65">
        <f t="shared" si="1"/>
        <v>1</v>
      </c>
      <c r="J39" s="65">
        <f t="shared" si="2"/>
        <v>1</v>
      </c>
      <c r="K39" s="65">
        <f t="shared" si="3"/>
        <v>1</v>
      </c>
      <c r="L39" s="65">
        <f t="shared" si="4"/>
        <v>1</v>
      </c>
      <c r="M39" s="65">
        <f t="shared" si="5"/>
        <v>1</v>
      </c>
      <c r="N39" s="65">
        <f t="shared" si="6"/>
        <v>140</v>
      </c>
      <c r="O39" s="65">
        <f t="shared" si="7"/>
        <v>70</v>
      </c>
      <c r="P39" s="4"/>
      <c r="Q39" s="4"/>
      <c r="R39" s="4"/>
      <c r="S39" s="4"/>
      <c r="T39" s="4"/>
      <c r="U39" s="4"/>
      <c r="V39" s="4"/>
      <c r="W39" s="4"/>
      <c r="X39" s="4"/>
      <c r="Y39" s="4"/>
    </row>
    <row r="40" ht="19.5" customHeight="1">
      <c r="A40" s="33">
        <v>31.0</v>
      </c>
      <c r="B40" s="74" t="s">
        <v>102</v>
      </c>
      <c r="C40" s="35" t="s">
        <v>103</v>
      </c>
      <c r="D40" s="65">
        <f>' MID Term 1'!D37+'MID Term 2'!D37</f>
        <v>24</v>
      </c>
      <c r="E40" s="65">
        <f>' MID Term 1'!H37+'MID Term 2'!E37</f>
        <v>20</v>
      </c>
      <c r="F40" s="65">
        <f>' MID Term 1'!L37+'MID Term 2'!F37</f>
        <v>23</v>
      </c>
      <c r="G40" s="65">
        <f>' MID Term 1'!P37+'MID Term 2'!J37</f>
        <v>24</v>
      </c>
      <c r="H40" s="65">
        <f>' MID Term 1'!Q37+'MID Term 2'!N37</f>
        <v>20</v>
      </c>
      <c r="I40" s="65">
        <f t="shared" si="1"/>
        <v>1</v>
      </c>
      <c r="J40" s="65">
        <f t="shared" si="2"/>
        <v>0</v>
      </c>
      <c r="K40" s="65">
        <f t="shared" si="3"/>
        <v>1</v>
      </c>
      <c r="L40" s="65">
        <f t="shared" si="4"/>
        <v>1</v>
      </c>
      <c r="M40" s="65">
        <f t="shared" si="5"/>
        <v>0</v>
      </c>
      <c r="N40" s="65">
        <f t="shared" si="6"/>
        <v>111</v>
      </c>
      <c r="O40" s="65">
        <f t="shared" si="7"/>
        <v>56</v>
      </c>
      <c r="P40" s="4"/>
      <c r="Q40" s="4"/>
      <c r="R40" s="4"/>
      <c r="S40" s="4"/>
      <c r="T40" s="4"/>
      <c r="U40" s="4"/>
      <c r="V40" s="4"/>
      <c r="W40" s="4"/>
      <c r="X40" s="4"/>
      <c r="Y40" s="4"/>
    </row>
    <row r="41" ht="19.5" customHeight="1">
      <c r="A41" s="33">
        <v>32.0</v>
      </c>
      <c r="B41" s="74" t="s">
        <v>104</v>
      </c>
      <c r="C41" s="35" t="s">
        <v>105</v>
      </c>
      <c r="D41" s="65">
        <f>' MID Term 1'!D38+'MID Term 2'!D38</f>
        <v>28</v>
      </c>
      <c r="E41" s="65">
        <f>' MID Term 1'!H38+'MID Term 2'!E38</f>
        <v>28</v>
      </c>
      <c r="F41" s="65">
        <f>' MID Term 1'!L38+'MID Term 2'!F38</f>
        <v>28</v>
      </c>
      <c r="G41" s="65">
        <f>' MID Term 1'!P38+'MID Term 2'!J38</f>
        <v>28</v>
      </c>
      <c r="H41" s="65">
        <f>' MID Term 1'!Q38+'MID Term 2'!N38</f>
        <v>28</v>
      </c>
      <c r="I41" s="65">
        <f t="shared" si="1"/>
        <v>1</v>
      </c>
      <c r="J41" s="65">
        <f t="shared" si="2"/>
        <v>1</v>
      </c>
      <c r="K41" s="65">
        <f t="shared" si="3"/>
        <v>1</v>
      </c>
      <c r="L41" s="65">
        <f t="shared" si="4"/>
        <v>1</v>
      </c>
      <c r="M41" s="65">
        <f t="shared" si="5"/>
        <v>1</v>
      </c>
      <c r="N41" s="65">
        <f t="shared" si="6"/>
        <v>140</v>
      </c>
      <c r="O41" s="65">
        <f t="shared" si="7"/>
        <v>70</v>
      </c>
      <c r="P41" s="4"/>
      <c r="Q41" s="4"/>
      <c r="R41" s="4"/>
      <c r="S41" s="4"/>
      <c r="T41" s="4"/>
      <c r="U41" s="4"/>
      <c r="V41" s="4"/>
      <c r="W41" s="4"/>
      <c r="X41" s="4"/>
      <c r="Y41" s="4"/>
    </row>
    <row r="42" ht="19.5" customHeight="1">
      <c r="A42" s="33">
        <v>33.0</v>
      </c>
      <c r="B42" s="74" t="s">
        <v>106</v>
      </c>
      <c r="C42" s="35" t="s">
        <v>107</v>
      </c>
      <c r="D42" s="65">
        <f>' MID Term 1'!D39+'MID Term 2'!D39</f>
        <v>28</v>
      </c>
      <c r="E42" s="65">
        <f>' MID Term 1'!H39+'MID Term 2'!E39</f>
        <v>28</v>
      </c>
      <c r="F42" s="65">
        <f>' MID Term 1'!L39+'MID Term 2'!F39</f>
        <v>28</v>
      </c>
      <c r="G42" s="65">
        <f>' MID Term 1'!P39+'MID Term 2'!J39</f>
        <v>28</v>
      </c>
      <c r="H42" s="65">
        <f>' MID Term 1'!Q39+'MID Term 2'!N39</f>
        <v>28</v>
      </c>
      <c r="I42" s="65">
        <f t="shared" si="1"/>
        <v>1</v>
      </c>
      <c r="J42" s="65">
        <f t="shared" si="2"/>
        <v>1</v>
      </c>
      <c r="K42" s="65">
        <f t="shared" si="3"/>
        <v>1</v>
      </c>
      <c r="L42" s="65">
        <f t="shared" si="4"/>
        <v>1</v>
      </c>
      <c r="M42" s="65">
        <f t="shared" si="5"/>
        <v>1</v>
      </c>
      <c r="N42" s="65">
        <f t="shared" si="6"/>
        <v>140</v>
      </c>
      <c r="O42" s="65">
        <f t="shared" si="7"/>
        <v>70</v>
      </c>
      <c r="P42" s="4"/>
      <c r="Q42" s="4"/>
      <c r="R42" s="4"/>
      <c r="S42" s="4"/>
      <c r="T42" s="4"/>
      <c r="U42" s="4"/>
      <c r="V42" s="4"/>
      <c r="W42" s="4"/>
      <c r="X42" s="4"/>
      <c r="Y42" s="4"/>
    </row>
    <row r="43" ht="19.5" customHeight="1">
      <c r="A43" s="33">
        <v>34.0</v>
      </c>
      <c r="B43" s="74" t="s">
        <v>108</v>
      </c>
      <c r="C43" s="35" t="s">
        <v>109</v>
      </c>
      <c r="D43" s="65">
        <f>' MID Term 1'!D40+'MID Term 2'!D40</f>
        <v>28</v>
      </c>
      <c r="E43" s="65">
        <f>' MID Term 1'!H40+'MID Term 2'!E40</f>
        <v>28</v>
      </c>
      <c r="F43" s="65">
        <f>' MID Term 1'!L40+'MID Term 2'!F40</f>
        <v>28</v>
      </c>
      <c r="G43" s="65">
        <f>' MID Term 1'!P40+'MID Term 2'!J40</f>
        <v>28</v>
      </c>
      <c r="H43" s="65">
        <f>' MID Term 1'!Q40+'MID Term 2'!N40</f>
        <v>28</v>
      </c>
      <c r="I43" s="65">
        <f t="shared" si="1"/>
        <v>1</v>
      </c>
      <c r="J43" s="65">
        <f t="shared" si="2"/>
        <v>1</v>
      </c>
      <c r="K43" s="65">
        <f t="shared" si="3"/>
        <v>1</v>
      </c>
      <c r="L43" s="65">
        <f t="shared" si="4"/>
        <v>1</v>
      </c>
      <c r="M43" s="65">
        <f t="shared" si="5"/>
        <v>1</v>
      </c>
      <c r="N43" s="65">
        <f t="shared" si="6"/>
        <v>140</v>
      </c>
      <c r="O43" s="65">
        <f t="shared" si="7"/>
        <v>70</v>
      </c>
      <c r="P43" s="4"/>
      <c r="Q43" s="4"/>
      <c r="R43" s="4"/>
      <c r="S43" s="4"/>
      <c r="T43" s="4"/>
      <c r="U43" s="4"/>
      <c r="V43" s="4"/>
      <c r="W43" s="4"/>
      <c r="X43" s="4"/>
      <c r="Y43" s="4"/>
    </row>
    <row r="44" ht="19.5" customHeight="1">
      <c r="A44" s="33">
        <v>35.0</v>
      </c>
      <c r="B44" s="74" t="s">
        <v>110</v>
      </c>
      <c r="C44" s="35" t="s">
        <v>111</v>
      </c>
      <c r="D44" s="65">
        <f>' MID Term 1'!D41+'MID Term 2'!D41</f>
        <v>28</v>
      </c>
      <c r="E44" s="65">
        <f>' MID Term 1'!H41+'MID Term 2'!E41</f>
        <v>28</v>
      </c>
      <c r="F44" s="65">
        <f>' MID Term 1'!L41+'MID Term 2'!F41</f>
        <v>28</v>
      </c>
      <c r="G44" s="65">
        <f>' MID Term 1'!P41+'MID Term 2'!J41</f>
        <v>28</v>
      </c>
      <c r="H44" s="65">
        <f>' MID Term 1'!Q41+'MID Term 2'!N41</f>
        <v>28</v>
      </c>
      <c r="I44" s="65">
        <f t="shared" si="1"/>
        <v>1</v>
      </c>
      <c r="J44" s="65">
        <f t="shared" si="2"/>
        <v>1</v>
      </c>
      <c r="K44" s="65">
        <f t="shared" si="3"/>
        <v>1</v>
      </c>
      <c r="L44" s="65">
        <f t="shared" si="4"/>
        <v>1</v>
      </c>
      <c r="M44" s="65">
        <f t="shared" si="5"/>
        <v>1</v>
      </c>
      <c r="N44" s="65">
        <f t="shared" si="6"/>
        <v>140</v>
      </c>
      <c r="O44" s="65">
        <f t="shared" si="7"/>
        <v>70</v>
      </c>
      <c r="P44" s="4"/>
      <c r="Q44" s="4"/>
      <c r="R44" s="4"/>
      <c r="S44" s="4"/>
      <c r="T44" s="4"/>
      <c r="U44" s="4"/>
      <c r="V44" s="4"/>
      <c r="W44" s="4"/>
      <c r="X44" s="4"/>
      <c r="Y44" s="4"/>
    </row>
    <row r="45" ht="19.5" customHeight="1">
      <c r="A45" s="33">
        <v>36.0</v>
      </c>
      <c r="B45" s="74" t="s">
        <v>112</v>
      </c>
      <c r="C45" s="35" t="s">
        <v>113</v>
      </c>
      <c r="D45" s="65">
        <f>' MID Term 1'!D42+'MID Term 2'!D42</f>
        <v>8</v>
      </c>
      <c r="E45" s="65">
        <f>' MID Term 1'!H42+'MID Term 2'!E42</f>
        <v>10</v>
      </c>
      <c r="F45" s="65">
        <f>' MID Term 1'!L42+'MID Term 2'!F42</f>
        <v>20</v>
      </c>
      <c r="G45" s="65">
        <f>' MID Term 1'!P42+'MID Term 2'!J42</f>
        <v>8</v>
      </c>
      <c r="H45" s="65">
        <f>' MID Term 1'!Q42+'MID Term 2'!N42</f>
        <v>9</v>
      </c>
      <c r="I45" s="65">
        <f t="shared" si="1"/>
        <v>0</v>
      </c>
      <c r="J45" s="65">
        <f t="shared" si="2"/>
        <v>0</v>
      </c>
      <c r="K45" s="65">
        <f t="shared" si="3"/>
        <v>0</v>
      </c>
      <c r="L45" s="65">
        <f t="shared" si="4"/>
        <v>0</v>
      </c>
      <c r="M45" s="65">
        <f t="shared" si="5"/>
        <v>0</v>
      </c>
      <c r="N45" s="65">
        <f t="shared" si="6"/>
        <v>55</v>
      </c>
      <c r="O45" s="65">
        <f t="shared" si="7"/>
        <v>28</v>
      </c>
      <c r="P45" s="4"/>
      <c r="Q45" s="4"/>
      <c r="R45" s="4"/>
      <c r="S45" s="4"/>
      <c r="T45" s="4"/>
      <c r="U45" s="4"/>
      <c r="V45" s="4"/>
      <c r="W45" s="4"/>
      <c r="X45" s="4"/>
      <c r="Y45" s="4"/>
    </row>
    <row r="46" ht="19.5" customHeight="1">
      <c r="A46" s="33">
        <v>37.0</v>
      </c>
      <c r="B46" s="74" t="s">
        <v>114</v>
      </c>
      <c r="C46" s="35" t="s">
        <v>115</v>
      </c>
      <c r="D46" s="65">
        <f>' MID Term 1'!D43+'MID Term 2'!D43</f>
        <v>28</v>
      </c>
      <c r="E46" s="65">
        <f>' MID Term 1'!H43+'MID Term 2'!E43</f>
        <v>28</v>
      </c>
      <c r="F46" s="65">
        <f>' MID Term 1'!L43+'MID Term 2'!F43</f>
        <v>28</v>
      </c>
      <c r="G46" s="65">
        <f>' MID Term 1'!P43+'MID Term 2'!J43</f>
        <v>28</v>
      </c>
      <c r="H46" s="65">
        <f>' MID Term 1'!Q43+'MID Term 2'!N43</f>
        <v>28</v>
      </c>
      <c r="I46" s="65">
        <f t="shared" si="1"/>
        <v>1</v>
      </c>
      <c r="J46" s="65">
        <f t="shared" si="2"/>
        <v>1</v>
      </c>
      <c r="K46" s="65">
        <f t="shared" si="3"/>
        <v>1</v>
      </c>
      <c r="L46" s="65">
        <f t="shared" si="4"/>
        <v>1</v>
      </c>
      <c r="M46" s="65">
        <f t="shared" si="5"/>
        <v>1</v>
      </c>
      <c r="N46" s="65">
        <f t="shared" si="6"/>
        <v>140</v>
      </c>
      <c r="O46" s="65">
        <f t="shared" si="7"/>
        <v>70</v>
      </c>
      <c r="P46" s="4"/>
      <c r="Q46" s="4"/>
      <c r="R46" s="4"/>
      <c r="S46" s="4"/>
      <c r="T46" s="4"/>
      <c r="U46" s="4"/>
      <c r="V46" s="4"/>
      <c r="W46" s="4"/>
      <c r="X46" s="4"/>
      <c r="Y46" s="4"/>
    </row>
    <row r="47" ht="19.5" customHeight="1">
      <c r="A47" s="33">
        <v>38.0</v>
      </c>
      <c r="B47" s="74" t="s">
        <v>116</v>
      </c>
      <c r="C47" s="35" t="s">
        <v>117</v>
      </c>
      <c r="D47" s="65">
        <f>' MID Term 1'!D44+'MID Term 2'!D44</f>
        <v>24</v>
      </c>
      <c r="E47" s="65">
        <f>' MID Term 1'!H44+'MID Term 2'!E44</f>
        <v>20</v>
      </c>
      <c r="F47" s="65">
        <f>' MID Term 1'!L44+'MID Term 2'!F44</f>
        <v>24</v>
      </c>
      <c r="G47" s="65">
        <f>' MID Term 1'!P44+'MID Term 2'!J44</f>
        <v>24</v>
      </c>
      <c r="H47" s="65">
        <f>' MID Term 1'!Q44+'MID Term 2'!N44</f>
        <v>20</v>
      </c>
      <c r="I47" s="65">
        <f t="shared" si="1"/>
        <v>1</v>
      </c>
      <c r="J47" s="65">
        <f t="shared" si="2"/>
        <v>0</v>
      </c>
      <c r="K47" s="65">
        <f t="shared" si="3"/>
        <v>1</v>
      </c>
      <c r="L47" s="65">
        <f t="shared" si="4"/>
        <v>1</v>
      </c>
      <c r="M47" s="65">
        <f t="shared" si="5"/>
        <v>0</v>
      </c>
      <c r="N47" s="65">
        <f t="shared" si="6"/>
        <v>112</v>
      </c>
      <c r="O47" s="65">
        <f t="shared" si="7"/>
        <v>56</v>
      </c>
      <c r="P47" s="4"/>
      <c r="Q47" s="4"/>
      <c r="R47" s="4"/>
      <c r="S47" s="4"/>
      <c r="T47" s="4"/>
      <c r="U47" s="4"/>
      <c r="V47" s="4"/>
      <c r="W47" s="4"/>
      <c r="X47" s="4"/>
      <c r="Y47" s="4"/>
    </row>
    <row r="48" ht="19.5" customHeight="1">
      <c r="A48" s="33">
        <v>39.0</v>
      </c>
      <c r="B48" s="74" t="s">
        <v>118</v>
      </c>
      <c r="C48" s="35" t="s">
        <v>119</v>
      </c>
      <c r="D48" s="65">
        <f>' MID Term 1'!D45+'MID Term 2'!D45</f>
        <v>28</v>
      </c>
      <c r="E48" s="65">
        <f>' MID Term 1'!H45+'MID Term 2'!E45</f>
        <v>28</v>
      </c>
      <c r="F48" s="65">
        <f>' MID Term 1'!L45+'MID Term 2'!F45</f>
        <v>28</v>
      </c>
      <c r="G48" s="65">
        <f>' MID Term 1'!P45+'MID Term 2'!J45</f>
        <v>28</v>
      </c>
      <c r="H48" s="65">
        <f>' MID Term 1'!Q45+'MID Term 2'!N45</f>
        <v>28</v>
      </c>
      <c r="I48" s="65">
        <f t="shared" si="1"/>
        <v>1</v>
      </c>
      <c r="J48" s="65">
        <f t="shared" si="2"/>
        <v>1</v>
      </c>
      <c r="K48" s="65">
        <f t="shared" si="3"/>
        <v>1</v>
      </c>
      <c r="L48" s="65">
        <f t="shared" si="4"/>
        <v>1</v>
      </c>
      <c r="M48" s="65">
        <f t="shared" si="5"/>
        <v>1</v>
      </c>
      <c r="N48" s="65">
        <f t="shared" si="6"/>
        <v>140</v>
      </c>
      <c r="O48" s="65">
        <f t="shared" si="7"/>
        <v>70</v>
      </c>
      <c r="P48" s="4"/>
      <c r="Q48" s="4"/>
      <c r="R48" s="4"/>
      <c r="S48" s="4"/>
      <c r="T48" s="4"/>
      <c r="U48" s="4"/>
      <c r="V48" s="4"/>
      <c r="W48" s="4"/>
      <c r="X48" s="4"/>
      <c r="Y48" s="4"/>
    </row>
    <row r="49" ht="19.5" customHeight="1">
      <c r="A49" s="33">
        <v>40.0</v>
      </c>
      <c r="B49" s="74" t="s">
        <v>120</v>
      </c>
      <c r="C49" s="35" t="s">
        <v>121</v>
      </c>
      <c r="D49" s="65">
        <f>' MID Term 1'!D46+'MID Term 2'!D46</f>
        <v>28</v>
      </c>
      <c r="E49" s="65">
        <f>' MID Term 1'!H46+'MID Term 2'!E46</f>
        <v>28</v>
      </c>
      <c r="F49" s="65">
        <f>' MID Term 1'!L46+'MID Term 2'!F46</f>
        <v>28</v>
      </c>
      <c r="G49" s="65">
        <f>' MID Term 1'!P46+'MID Term 2'!J46</f>
        <v>28</v>
      </c>
      <c r="H49" s="65">
        <f>' MID Term 1'!Q46+'MID Term 2'!N46</f>
        <v>28</v>
      </c>
      <c r="I49" s="65">
        <f t="shared" si="1"/>
        <v>1</v>
      </c>
      <c r="J49" s="65">
        <f t="shared" si="2"/>
        <v>1</v>
      </c>
      <c r="K49" s="65">
        <f t="shared" si="3"/>
        <v>1</v>
      </c>
      <c r="L49" s="65">
        <f t="shared" si="4"/>
        <v>1</v>
      </c>
      <c r="M49" s="65">
        <f t="shared" si="5"/>
        <v>1</v>
      </c>
      <c r="N49" s="65">
        <f t="shared" si="6"/>
        <v>140</v>
      </c>
      <c r="O49" s="65">
        <f t="shared" si="7"/>
        <v>70</v>
      </c>
      <c r="P49" s="4"/>
      <c r="Q49" s="4"/>
      <c r="R49" s="4"/>
      <c r="S49" s="4"/>
      <c r="T49" s="4"/>
      <c r="U49" s="4"/>
      <c r="V49" s="4"/>
      <c r="W49" s="4"/>
      <c r="X49" s="4"/>
      <c r="Y49" s="4"/>
    </row>
    <row r="50" ht="19.5" customHeight="1">
      <c r="A50" s="33">
        <v>41.0</v>
      </c>
      <c r="B50" s="74" t="s">
        <v>122</v>
      </c>
      <c r="C50" s="35" t="s">
        <v>123</v>
      </c>
      <c r="D50" s="65">
        <f>' MID Term 1'!D47+'MID Term 2'!D47</f>
        <v>20</v>
      </c>
      <c r="E50" s="65">
        <f>' MID Term 1'!H47+'MID Term 2'!E47</f>
        <v>23</v>
      </c>
      <c r="F50" s="65">
        <f>' MID Term 1'!L47+'MID Term 2'!F47</f>
        <v>24</v>
      </c>
      <c r="G50" s="65">
        <f>' MID Term 1'!P47+'MID Term 2'!J47</f>
        <v>20</v>
      </c>
      <c r="H50" s="65">
        <f>' MID Term 1'!Q47+'MID Term 2'!N47</f>
        <v>24</v>
      </c>
      <c r="I50" s="65">
        <f t="shared" si="1"/>
        <v>0</v>
      </c>
      <c r="J50" s="65">
        <f t="shared" si="2"/>
        <v>1</v>
      </c>
      <c r="K50" s="65">
        <f t="shared" si="3"/>
        <v>1</v>
      </c>
      <c r="L50" s="65">
        <f t="shared" si="4"/>
        <v>0</v>
      </c>
      <c r="M50" s="65">
        <f t="shared" si="5"/>
        <v>1</v>
      </c>
      <c r="N50" s="65">
        <f t="shared" si="6"/>
        <v>111</v>
      </c>
      <c r="O50" s="65">
        <f t="shared" si="7"/>
        <v>56</v>
      </c>
      <c r="P50" s="4"/>
      <c r="Q50" s="4"/>
      <c r="R50" s="4"/>
      <c r="S50" s="4"/>
      <c r="T50" s="4"/>
      <c r="U50" s="4"/>
      <c r="V50" s="4"/>
      <c r="W50" s="4"/>
      <c r="X50" s="4"/>
      <c r="Y50" s="4"/>
    </row>
    <row r="51" ht="19.5" customHeight="1">
      <c r="A51" s="33">
        <v>42.0</v>
      </c>
      <c r="B51" s="74" t="s">
        <v>124</v>
      </c>
      <c r="C51" s="35" t="s">
        <v>125</v>
      </c>
      <c r="D51" s="65">
        <f>' MID Term 1'!D48+'MID Term 2'!D48</f>
        <v>22</v>
      </c>
      <c r="E51" s="65">
        <f>' MID Term 1'!H48+'MID Term 2'!E48</f>
        <v>20</v>
      </c>
      <c r="F51" s="65">
        <f>' MID Term 1'!L48+'MID Term 2'!F48</f>
        <v>27</v>
      </c>
      <c r="G51" s="65">
        <f>' MID Term 1'!P48+'MID Term 2'!J48</f>
        <v>22</v>
      </c>
      <c r="H51" s="65">
        <f>' MID Term 1'!Q48+'MID Term 2'!N48</f>
        <v>20</v>
      </c>
      <c r="I51" s="65">
        <f t="shared" si="1"/>
        <v>1</v>
      </c>
      <c r="J51" s="65">
        <f t="shared" si="2"/>
        <v>0</v>
      </c>
      <c r="K51" s="65">
        <f t="shared" si="3"/>
        <v>1</v>
      </c>
      <c r="L51" s="65">
        <f t="shared" si="4"/>
        <v>1</v>
      </c>
      <c r="M51" s="65">
        <f t="shared" si="5"/>
        <v>0</v>
      </c>
      <c r="N51" s="65">
        <f t="shared" si="6"/>
        <v>111</v>
      </c>
      <c r="O51" s="65">
        <f t="shared" si="7"/>
        <v>56</v>
      </c>
      <c r="P51" s="4"/>
      <c r="Q51" s="4"/>
      <c r="R51" s="4"/>
      <c r="S51" s="4"/>
      <c r="T51" s="4"/>
      <c r="U51" s="4"/>
      <c r="V51" s="4"/>
      <c r="W51" s="4"/>
      <c r="X51" s="4"/>
      <c r="Y51" s="4"/>
    </row>
    <row r="52" ht="19.5" customHeight="1">
      <c r="A52" s="33">
        <v>43.0</v>
      </c>
      <c r="B52" s="74" t="s">
        <v>126</v>
      </c>
      <c r="C52" s="35" t="s">
        <v>127</v>
      </c>
      <c r="D52" s="65">
        <f>' MID Term 1'!D49+'MID Term 2'!D49</f>
        <v>24</v>
      </c>
      <c r="E52" s="65">
        <f>' MID Term 1'!H49+'MID Term 2'!E49</f>
        <v>20</v>
      </c>
      <c r="F52" s="65">
        <f>' MID Term 1'!L49+'MID Term 2'!F49</f>
        <v>24</v>
      </c>
      <c r="G52" s="65">
        <f>' MID Term 1'!P49+'MID Term 2'!J49</f>
        <v>24</v>
      </c>
      <c r="H52" s="65">
        <f>' MID Term 1'!Q49+'MID Term 2'!N49</f>
        <v>20</v>
      </c>
      <c r="I52" s="65">
        <f t="shared" si="1"/>
        <v>1</v>
      </c>
      <c r="J52" s="65">
        <f t="shared" si="2"/>
        <v>0</v>
      </c>
      <c r="K52" s="65">
        <f t="shared" si="3"/>
        <v>1</v>
      </c>
      <c r="L52" s="65">
        <f t="shared" si="4"/>
        <v>1</v>
      </c>
      <c r="M52" s="65">
        <f t="shared" si="5"/>
        <v>0</v>
      </c>
      <c r="N52" s="65">
        <f t="shared" si="6"/>
        <v>112</v>
      </c>
      <c r="O52" s="65">
        <f t="shared" si="7"/>
        <v>56</v>
      </c>
      <c r="P52" s="4"/>
      <c r="Q52" s="4"/>
      <c r="R52" s="4"/>
      <c r="S52" s="4"/>
      <c r="T52" s="4"/>
      <c r="U52" s="4"/>
      <c r="V52" s="4"/>
      <c r="W52" s="4"/>
      <c r="X52" s="4"/>
      <c r="Y52" s="4"/>
    </row>
    <row r="53" ht="19.5" customHeight="1">
      <c r="A53" s="33">
        <v>44.0</v>
      </c>
      <c r="B53" s="74" t="s">
        <v>128</v>
      </c>
      <c r="C53" s="35" t="s">
        <v>129</v>
      </c>
      <c r="D53" s="65">
        <f>' MID Term 1'!D50+'MID Term 2'!D50</f>
        <v>14</v>
      </c>
      <c r="E53" s="65">
        <f>' MID Term 1'!H50+'MID Term 2'!E50</f>
        <v>14</v>
      </c>
      <c r="F53" s="65">
        <f>' MID Term 1'!L50+'MID Term 2'!F50</f>
        <v>24</v>
      </c>
      <c r="G53" s="65">
        <f>' MID Term 1'!P50+'MID Term 2'!J50</f>
        <v>14</v>
      </c>
      <c r="H53" s="65">
        <f>' MID Term 1'!Q50+'MID Term 2'!N50</f>
        <v>8</v>
      </c>
      <c r="I53" s="65">
        <f t="shared" si="1"/>
        <v>0</v>
      </c>
      <c r="J53" s="65">
        <f t="shared" si="2"/>
        <v>0</v>
      </c>
      <c r="K53" s="65">
        <f t="shared" si="3"/>
        <v>1</v>
      </c>
      <c r="L53" s="65">
        <f t="shared" si="4"/>
        <v>0</v>
      </c>
      <c r="M53" s="65">
        <f t="shared" si="5"/>
        <v>0</v>
      </c>
      <c r="N53" s="65">
        <f t="shared" si="6"/>
        <v>74</v>
      </c>
      <c r="O53" s="65">
        <f t="shared" si="7"/>
        <v>37</v>
      </c>
      <c r="P53" s="4"/>
      <c r="Q53" s="4"/>
      <c r="R53" s="4"/>
      <c r="S53" s="4"/>
      <c r="T53" s="4"/>
      <c r="U53" s="4"/>
      <c r="V53" s="4"/>
      <c r="W53" s="4"/>
      <c r="X53" s="4"/>
      <c r="Y53" s="4"/>
    </row>
    <row r="54" ht="19.5" customHeight="1">
      <c r="A54" s="33">
        <v>45.0</v>
      </c>
      <c r="B54" s="74" t="s">
        <v>130</v>
      </c>
      <c r="C54" s="35" t="s">
        <v>131</v>
      </c>
      <c r="D54" s="65">
        <f>' MID Term 1'!D51+'MID Term 2'!D51</f>
        <v>28</v>
      </c>
      <c r="E54" s="65">
        <f>' MID Term 1'!H51+'MID Term 2'!E51</f>
        <v>28</v>
      </c>
      <c r="F54" s="65">
        <f>' MID Term 1'!L51+'MID Term 2'!F51</f>
        <v>28</v>
      </c>
      <c r="G54" s="65">
        <f>' MID Term 1'!P51+'MID Term 2'!J51</f>
        <v>28</v>
      </c>
      <c r="H54" s="65">
        <f>' MID Term 1'!Q51+'MID Term 2'!N51</f>
        <v>28</v>
      </c>
      <c r="I54" s="65">
        <f t="shared" si="1"/>
        <v>1</v>
      </c>
      <c r="J54" s="65">
        <f t="shared" si="2"/>
        <v>1</v>
      </c>
      <c r="K54" s="65">
        <f t="shared" si="3"/>
        <v>1</v>
      </c>
      <c r="L54" s="65">
        <f t="shared" si="4"/>
        <v>1</v>
      </c>
      <c r="M54" s="65">
        <f t="shared" si="5"/>
        <v>1</v>
      </c>
      <c r="N54" s="65">
        <f t="shared" si="6"/>
        <v>140</v>
      </c>
      <c r="O54" s="65">
        <f t="shared" si="7"/>
        <v>70</v>
      </c>
      <c r="P54" s="4"/>
      <c r="Q54" s="4"/>
      <c r="R54" s="4"/>
      <c r="S54" s="4"/>
      <c r="T54" s="4"/>
      <c r="U54" s="4"/>
      <c r="V54" s="4"/>
      <c r="W54" s="4"/>
      <c r="X54" s="4"/>
      <c r="Y54" s="4"/>
    </row>
    <row r="55" ht="19.5" customHeight="1">
      <c r="A55" s="33">
        <v>46.0</v>
      </c>
      <c r="B55" s="74" t="s">
        <v>132</v>
      </c>
      <c r="C55" s="35" t="s">
        <v>133</v>
      </c>
      <c r="D55" s="65">
        <f>' MID Term 1'!D52+'MID Term 2'!D52</f>
        <v>14</v>
      </c>
      <c r="E55" s="65">
        <f>' MID Term 1'!H52+'MID Term 2'!E52</f>
        <v>14</v>
      </c>
      <c r="F55" s="65">
        <f>' MID Term 1'!L52+'MID Term 2'!F52</f>
        <v>28</v>
      </c>
      <c r="G55" s="65">
        <f>' MID Term 1'!P52+'MID Term 2'!J52</f>
        <v>14</v>
      </c>
      <c r="H55" s="65">
        <f>' MID Term 1'!Q52+'MID Term 2'!N52</f>
        <v>14</v>
      </c>
      <c r="I55" s="65">
        <f t="shared" si="1"/>
        <v>0</v>
      </c>
      <c r="J55" s="65">
        <f t="shared" si="2"/>
        <v>0</v>
      </c>
      <c r="K55" s="65">
        <f t="shared" si="3"/>
        <v>1</v>
      </c>
      <c r="L55" s="65">
        <f t="shared" si="4"/>
        <v>0</v>
      </c>
      <c r="M55" s="65">
        <f t="shared" si="5"/>
        <v>0</v>
      </c>
      <c r="N55" s="65">
        <f t="shared" si="6"/>
        <v>84</v>
      </c>
      <c r="O55" s="65">
        <f t="shared" si="7"/>
        <v>42</v>
      </c>
      <c r="P55" s="4"/>
      <c r="Q55" s="4"/>
      <c r="R55" s="4"/>
      <c r="S55" s="4"/>
      <c r="T55" s="4"/>
      <c r="U55" s="4"/>
      <c r="V55" s="4"/>
      <c r="W55" s="4"/>
      <c r="X55" s="4"/>
      <c r="Y55" s="4"/>
    </row>
    <row r="56" ht="19.5" customHeight="1">
      <c r="A56" s="33">
        <v>47.0</v>
      </c>
      <c r="B56" s="74" t="s">
        <v>134</v>
      </c>
      <c r="C56" s="35" t="s">
        <v>135</v>
      </c>
      <c r="D56" s="65">
        <f>' MID Term 1'!D53+'MID Term 2'!D53</f>
        <v>28</v>
      </c>
      <c r="E56" s="65">
        <f>' MID Term 1'!H53+'MID Term 2'!E53</f>
        <v>28</v>
      </c>
      <c r="F56" s="65">
        <f>' MID Term 1'!L53+'MID Term 2'!F53</f>
        <v>28</v>
      </c>
      <c r="G56" s="65">
        <f>' MID Term 1'!P53+'MID Term 2'!J53</f>
        <v>28</v>
      </c>
      <c r="H56" s="65">
        <f>' MID Term 1'!Q53+'MID Term 2'!N53</f>
        <v>28</v>
      </c>
      <c r="I56" s="65">
        <f t="shared" si="1"/>
        <v>1</v>
      </c>
      <c r="J56" s="65">
        <f t="shared" si="2"/>
        <v>1</v>
      </c>
      <c r="K56" s="65">
        <f t="shared" si="3"/>
        <v>1</v>
      </c>
      <c r="L56" s="65">
        <f t="shared" si="4"/>
        <v>1</v>
      </c>
      <c r="M56" s="65">
        <f t="shared" si="5"/>
        <v>1</v>
      </c>
      <c r="N56" s="65">
        <f t="shared" si="6"/>
        <v>140</v>
      </c>
      <c r="O56" s="65">
        <f t="shared" si="7"/>
        <v>70</v>
      </c>
      <c r="P56" s="4"/>
      <c r="Q56" s="4"/>
      <c r="R56" s="4"/>
      <c r="S56" s="4"/>
      <c r="T56" s="4"/>
      <c r="U56" s="4"/>
      <c r="V56" s="4"/>
      <c r="W56" s="4"/>
      <c r="X56" s="4"/>
      <c r="Y56" s="4"/>
    </row>
    <row r="57" ht="19.5" customHeight="1">
      <c r="A57" s="33">
        <v>48.0</v>
      </c>
      <c r="B57" s="74" t="s">
        <v>136</v>
      </c>
      <c r="C57" s="35" t="s">
        <v>137</v>
      </c>
      <c r="D57" s="65">
        <f>' MID Term 1'!D54+'MID Term 2'!D54</f>
        <v>28</v>
      </c>
      <c r="E57" s="65">
        <f>' MID Term 1'!H54+'MID Term 2'!E54</f>
        <v>28</v>
      </c>
      <c r="F57" s="65">
        <f>' MID Term 1'!L54+'MID Term 2'!F54</f>
        <v>28</v>
      </c>
      <c r="G57" s="65">
        <f>' MID Term 1'!P54+'MID Term 2'!J54</f>
        <v>28</v>
      </c>
      <c r="H57" s="65">
        <f>' MID Term 1'!Q54+'MID Term 2'!N54</f>
        <v>28</v>
      </c>
      <c r="I57" s="65">
        <f t="shared" si="1"/>
        <v>1</v>
      </c>
      <c r="J57" s="65">
        <f t="shared" si="2"/>
        <v>1</v>
      </c>
      <c r="K57" s="65">
        <f t="shared" si="3"/>
        <v>1</v>
      </c>
      <c r="L57" s="65">
        <f t="shared" si="4"/>
        <v>1</v>
      </c>
      <c r="M57" s="65">
        <f t="shared" si="5"/>
        <v>1</v>
      </c>
      <c r="N57" s="65">
        <f t="shared" si="6"/>
        <v>140</v>
      </c>
      <c r="O57" s="65">
        <f t="shared" si="7"/>
        <v>70</v>
      </c>
      <c r="P57" s="4"/>
      <c r="Q57" s="4"/>
      <c r="R57" s="4"/>
      <c r="S57" s="4"/>
      <c r="T57" s="4"/>
      <c r="U57" s="4"/>
      <c r="V57" s="4"/>
      <c r="W57" s="4"/>
      <c r="X57" s="4"/>
      <c r="Y57" s="4"/>
    </row>
    <row r="58" ht="19.5" customHeight="1">
      <c r="A58" s="33">
        <v>49.0</v>
      </c>
      <c r="B58" s="74" t="s">
        <v>138</v>
      </c>
      <c r="C58" s="35" t="s">
        <v>139</v>
      </c>
      <c r="D58" s="65">
        <f>' MID Term 1'!D55+'MID Term 2'!D55</f>
        <v>22</v>
      </c>
      <c r="E58" s="65">
        <f>' MID Term 1'!H55+'MID Term 2'!E55</f>
        <v>28</v>
      </c>
      <c r="F58" s="65">
        <f>' MID Term 1'!L55+'MID Term 2'!F55</f>
        <v>28</v>
      </c>
      <c r="G58" s="65">
        <f>' MID Term 1'!P55+'MID Term 2'!J55</f>
        <v>23</v>
      </c>
      <c r="H58" s="65">
        <f>' MID Term 1'!Q55+'MID Term 2'!N55</f>
        <v>28</v>
      </c>
      <c r="I58" s="65">
        <f t="shared" si="1"/>
        <v>1</v>
      </c>
      <c r="J58" s="65">
        <f t="shared" si="2"/>
        <v>1</v>
      </c>
      <c r="K58" s="65">
        <f t="shared" si="3"/>
        <v>1</v>
      </c>
      <c r="L58" s="65">
        <f t="shared" si="4"/>
        <v>1</v>
      </c>
      <c r="M58" s="65">
        <f t="shared" si="5"/>
        <v>1</v>
      </c>
      <c r="N58" s="65">
        <f t="shared" si="6"/>
        <v>129</v>
      </c>
      <c r="O58" s="65">
        <f t="shared" si="7"/>
        <v>65</v>
      </c>
      <c r="P58" s="4"/>
      <c r="Q58" s="4"/>
      <c r="R58" s="4"/>
      <c r="S58" s="4"/>
      <c r="T58" s="4"/>
      <c r="U58" s="4"/>
      <c r="V58" s="4"/>
      <c r="W58" s="4"/>
      <c r="X58" s="4"/>
      <c r="Y58" s="4"/>
    </row>
    <row r="59" ht="19.5" customHeight="1">
      <c r="A59" s="33">
        <v>50.0</v>
      </c>
      <c r="B59" s="74" t="s">
        <v>140</v>
      </c>
      <c r="C59" s="35" t="s">
        <v>141</v>
      </c>
      <c r="D59" s="65">
        <f>' MID Term 1'!D56+'MID Term 2'!D56</f>
        <v>28</v>
      </c>
      <c r="E59" s="65">
        <f>' MID Term 1'!H56+'MID Term 2'!E56</f>
        <v>28</v>
      </c>
      <c r="F59" s="65">
        <f>' MID Term 1'!L56+'MID Term 2'!F56</f>
        <v>28</v>
      </c>
      <c r="G59" s="65">
        <f>' MID Term 1'!P56+'MID Term 2'!J56</f>
        <v>28</v>
      </c>
      <c r="H59" s="65">
        <f>' MID Term 1'!Q56+'MID Term 2'!N56</f>
        <v>28</v>
      </c>
      <c r="I59" s="65">
        <f t="shared" si="1"/>
        <v>1</v>
      </c>
      <c r="J59" s="65">
        <f t="shared" si="2"/>
        <v>1</v>
      </c>
      <c r="K59" s="65">
        <f t="shared" si="3"/>
        <v>1</v>
      </c>
      <c r="L59" s="65">
        <f t="shared" si="4"/>
        <v>1</v>
      </c>
      <c r="M59" s="65">
        <f t="shared" si="5"/>
        <v>1</v>
      </c>
      <c r="N59" s="65">
        <f t="shared" si="6"/>
        <v>140</v>
      </c>
      <c r="O59" s="65">
        <f t="shared" si="7"/>
        <v>70</v>
      </c>
      <c r="P59" s="4"/>
      <c r="Q59" s="4"/>
      <c r="R59" s="4"/>
      <c r="S59" s="4"/>
      <c r="T59" s="4"/>
      <c r="U59" s="4"/>
      <c r="V59" s="4"/>
      <c r="W59" s="4"/>
      <c r="X59" s="4"/>
      <c r="Y59" s="4"/>
    </row>
    <row r="60" ht="19.5" customHeight="1">
      <c r="A60" s="33">
        <v>51.0</v>
      </c>
      <c r="B60" s="74" t="s">
        <v>142</v>
      </c>
      <c r="C60" s="35" t="s">
        <v>143</v>
      </c>
      <c r="D60" s="65">
        <f>' MID Term 1'!D57+'MID Term 2'!D57</f>
        <v>28</v>
      </c>
      <c r="E60" s="65">
        <f>' MID Term 1'!H57+'MID Term 2'!E57</f>
        <v>28</v>
      </c>
      <c r="F60" s="65">
        <f>' MID Term 1'!L57+'MID Term 2'!F57</f>
        <v>28</v>
      </c>
      <c r="G60" s="65">
        <f>' MID Term 1'!P57+'MID Term 2'!J57</f>
        <v>28</v>
      </c>
      <c r="H60" s="65">
        <f>' MID Term 1'!Q57+'MID Term 2'!N57</f>
        <v>27</v>
      </c>
      <c r="I60" s="65">
        <f t="shared" si="1"/>
        <v>1</v>
      </c>
      <c r="J60" s="65">
        <f t="shared" si="2"/>
        <v>1</v>
      </c>
      <c r="K60" s="65">
        <f t="shared" si="3"/>
        <v>1</v>
      </c>
      <c r="L60" s="65">
        <f t="shared" si="4"/>
        <v>1</v>
      </c>
      <c r="M60" s="65">
        <f t="shared" si="5"/>
        <v>1</v>
      </c>
      <c r="N60" s="65">
        <f t="shared" si="6"/>
        <v>139</v>
      </c>
      <c r="O60" s="65">
        <f t="shared" si="7"/>
        <v>70</v>
      </c>
      <c r="P60" s="4"/>
      <c r="Q60" s="4"/>
      <c r="R60" s="4"/>
      <c r="S60" s="4"/>
      <c r="T60" s="4"/>
      <c r="U60" s="4"/>
      <c r="V60" s="4"/>
      <c r="W60" s="4"/>
      <c r="X60" s="4"/>
      <c r="Y60" s="4"/>
    </row>
    <row r="61" ht="19.5" customHeight="1">
      <c r="A61" s="33">
        <v>52.0</v>
      </c>
      <c r="B61" s="74" t="s">
        <v>144</v>
      </c>
      <c r="C61" s="35" t="s">
        <v>145</v>
      </c>
      <c r="D61" s="65">
        <f>' MID Term 1'!D58+'MID Term 2'!D58</f>
        <v>28</v>
      </c>
      <c r="E61" s="65">
        <f>' MID Term 1'!H58+'MID Term 2'!E58</f>
        <v>28</v>
      </c>
      <c r="F61" s="65">
        <f>' MID Term 1'!L58+'MID Term 2'!F58</f>
        <v>28</v>
      </c>
      <c r="G61" s="65">
        <f>' MID Term 1'!P58+'MID Term 2'!J58</f>
        <v>28</v>
      </c>
      <c r="H61" s="65">
        <f>' MID Term 1'!Q58+'MID Term 2'!N58</f>
        <v>28</v>
      </c>
      <c r="I61" s="65">
        <f t="shared" si="1"/>
        <v>1</v>
      </c>
      <c r="J61" s="65">
        <f t="shared" si="2"/>
        <v>1</v>
      </c>
      <c r="K61" s="65">
        <f t="shared" si="3"/>
        <v>1</v>
      </c>
      <c r="L61" s="65">
        <f t="shared" si="4"/>
        <v>1</v>
      </c>
      <c r="M61" s="65">
        <f t="shared" si="5"/>
        <v>1</v>
      </c>
      <c r="N61" s="65">
        <f t="shared" si="6"/>
        <v>140</v>
      </c>
      <c r="O61" s="65">
        <f t="shared" si="7"/>
        <v>70</v>
      </c>
      <c r="P61" s="4"/>
      <c r="Q61" s="4"/>
      <c r="R61" s="4"/>
      <c r="S61" s="4"/>
      <c r="T61" s="4"/>
      <c r="U61" s="4"/>
      <c r="V61" s="4"/>
      <c r="W61" s="4"/>
      <c r="X61" s="4"/>
      <c r="Y61" s="4"/>
    </row>
    <row r="62" ht="19.5" customHeight="1">
      <c r="A62" s="33">
        <v>53.0</v>
      </c>
      <c r="B62" s="74" t="s">
        <v>146</v>
      </c>
      <c r="C62" s="35" t="s">
        <v>147</v>
      </c>
      <c r="D62" s="65">
        <f>' MID Term 1'!D59+'MID Term 2'!D59</f>
        <v>28</v>
      </c>
      <c r="E62" s="65">
        <f>' MID Term 1'!H59+'MID Term 2'!E59</f>
        <v>28</v>
      </c>
      <c r="F62" s="65">
        <f>' MID Term 1'!L59+'MID Term 2'!F59</f>
        <v>27</v>
      </c>
      <c r="G62" s="65">
        <f>' MID Term 1'!P59+'MID Term 2'!J59</f>
        <v>28</v>
      </c>
      <c r="H62" s="65">
        <f>' MID Term 1'!Q59+'MID Term 2'!N59</f>
        <v>28</v>
      </c>
      <c r="I62" s="65">
        <f t="shared" si="1"/>
        <v>1</v>
      </c>
      <c r="J62" s="65">
        <f t="shared" si="2"/>
        <v>1</v>
      </c>
      <c r="K62" s="65">
        <f t="shared" si="3"/>
        <v>1</v>
      </c>
      <c r="L62" s="65">
        <f t="shared" si="4"/>
        <v>1</v>
      </c>
      <c r="M62" s="65">
        <f t="shared" si="5"/>
        <v>1</v>
      </c>
      <c r="N62" s="65">
        <f t="shared" si="6"/>
        <v>139</v>
      </c>
      <c r="O62" s="65">
        <f t="shared" si="7"/>
        <v>70</v>
      </c>
      <c r="P62" s="4"/>
      <c r="Q62" s="4"/>
      <c r="R62" s="4"/>
      <c r="S62" s="4"/>
      <c r="T62" s="4"/>
      <c r="U62" s="4"/>
      <c r="V62" s="4"/>
      <c r="W62" s="4"/>
      <c r="X62" s="4"/>
      <c r="Y62" s="4"/>
    </row>
    <row r="63" ht="19.5" customHeight="1">
      <c r="A63" s="33">
        <v>54.0</v>
      </c>
      <c r="B63" s="74" t="s">
        <v>148</v>
      </c>
      <c r="C63" s="35" t="s">
        <v>149</v>
      </c>
      <c r="D63" s="65">
        <f>' MID Term 1'!D60+'MID Term 2'!D60</f>
        <v>22</v>
      </c>
      <c r="E63" s="65">
        <f>' MID Term 1'!H60+'MID Term 2'!E60</f>
        <v>20</v>
      </c>
      <c r="F63" s="65">
        <f>' MID Term 1'!L60+'MID Term 2'!F60</f>
        <v>28</v>
      </c>
      <c r="G63" s="65">
        <f>' MID Term 1'!P60+'MID Term 2'!J60</f>
        <v>21</v>
      </c>
      <c r="H63" s="65">
        <f>' MID Term 1'!Q60+'MID Term 2'!N60</f>
        <v>20</v>
      </c>
      <c r="I63" s="65">
        <f t="shared" si="1"/>
        <v>1</v>
      </c>
      <c r="J63" s="65">
        <f t="shared" si="2"/>
        <v>0</v>
      </c>
      <c r="K63" s="65">
        <f t="shared" si="3"/>
        <v>1</v>
      </c>
      <c r="L63" s="65">
        <f t="shared" si="4"/>
        <v>1</v>
      </c>
      <c r="M63" s="65">
        <f t="shared" si="5"/>
        <v>0</v>
      </c>
      <c r="N63" s="65">
        <f t="shared" si="6"/>
        <v>111</v>
      </c>
      <c r="O63" s="65">
        <f t="shared" si="7"/>
        <v>56</v>
      </c>
      <c r="P63" s="4"/>
      <c r="Q63" s="4"/>
      <c r="R63" s="4"/>
      <c r="S63" s="4"/>
      <c r="T63" s="4"/>
      <c r="U63" s="4"/>
      <c r="V63" s="4"/>
      <c r="W63" s="4"/>
      <c r="X63" s="4"/>
      <c r="Y63" s="4"/>
    </row>
    <row r="64" ht="19.5" customHeight="1">
      <c r="A64" s="33">
        <v>55.0</v>
      </c>
      <c r="B64" s="74" t="s">
        <v>150</v>
      </c>
      <c r="C64" s="35" t="s">
        <v>151</v>
      </c>
      <c r="D64" s="65">
        <f>' MID Term 1'!D61+'MID Term 2'!D61</f>
        <v>23</v>
      </c>
      <c r="E64" s="65">
        <f>' MID Term 1'!H61+'MID Term 2'!E61</f>
        <v>28</v>
      </c>
      <c r="F64" s="65">
        <f>' MID Term 1'!L61+'MID Term 2'!F61</f>
        <v>28</v>
      </c>
      <c r="G64" s="65">
        <f>' MID Term 1'!P61+'MID Term 2'!J61</f>
        <v>23</v>
      </c>
      <c r="H64" s="65">
        <f>' MID Term 1'!Q61+'MID Term 2'!N61</f>
        <v>28</v>
      </c>
      <c r="I64" s="65">
        <f t="shared" si="1"/>
        <v>1</v>
      </c>
      <c r="J64" s="65">
        <f t="shared" si="2"/>
        <v>1</v>
      </c>
      <c r="K64" s="65">
        <f t="shared" si="3"/>
        <v>1</v>
      </c>
      <c r="L64" s="65">
        <f t="shared" si="4"/>
        <v>1</v>
      </c>
      <c r="M64" s="65">
        <f t="shared" si="5"/>
        <v>1</v>
      </c>
      <c r="N64" s="65">
        <f t="shared" si="6"/>
        <v>130</v>
      </c>
      <c r="O64" s="65">
        <f t="shared" si="7"/>
        <v>65</v>
      </c>
      <c r="P64" s="4"/>
      <c r="Q64" s="4"/>
      <c r="R64" s="4"/>
      <c r="S64" s="4"/>
      <c r="T64" s="4"/>
      <c r="U64" s="4"/>
      <c r="V64" s="4"/>
      <c r="W64" s="4"/>
      <c r="X64" s="4"/>
      <c r="Y64" s="4"/>
    </row>
    <row r="65" ht="19.5" customHeight="1">
      <c r="A65" s="33">
        <v>56.0</v>
      </c>
      <c r="B65" s="74" t="s">
        <v>152</v>
      </c>
      <c r="C65" s="35" t="s">
        <v>153</v>
      </c>
      <c r="D65" s="65">
        <f>' MID Term 1'!D62+'MID Term 2'!D62</f>
        <v>28</v>
      </c>
      <c r="E65" s="65">
        <f>' MID Term 1'!H62+'MID Term 2'!E62</f>
        <v>28</v>
      </c>
      <c r="F65" s="65">
        <f>' MID Term 1'!L62+'MID Term 2'!F62</f>
        <v>28</v>
      </c>
      <c r="G65" s="65">
        <f>' MID Term 1'!P62+'MID Term 2'!J62</f>
        <v>28</v>
      </c>
      <c r="H65" s="65">
        <f>' MID Term 1'!Q62+'MID Term 2'!N62</f>
        <v>28</v>
      </c>
      <c r="I65" s="65">
        <f t="shared" si="1"/>
        <v>1</v>
      </c>
      <c r="J65" s="65">
        <f t="shared" si="2"/>
        <v>1</v>
      </c>
      <c r="K65" s="65">
        <f t="shared" si="3"/>
        <v>1</v>
      </c>
      <c r="L65" s="65">
        <f t="shared" si="4"/>
        <v>1</v>
      </c>
      <c r="M65" s="65">
        <f t="shared" si="5"/>
        <v>1</v>
      </c>
      <c r="N65" s="65">
        <f t="shared" si="6"/>
        <v>140</v>
      </c>
      <c r="O65" s="65">
        <f t="shared" si="7"/>
        <v>70</v>
      </c>
      <c r="P65" s="4"/>
      <c r="Q65" s="4"/>
      <c r="R65" s="4"/>
      <c r="S65" s="4"/>
      <c r="T65" s="4"/>
      <c r="U65" s="4"/>
      <c r="V65" s="4"/>
      <c r="W65" s="4"/>
      <c r="X65" s="4"/>
      <c r="Y65" s="4"/>
    </row>
    <row r="66" ht="19.5" customHeight="1">
      <c r="A66" s="33">
        <v>57.0</v>
      </c>
      <c r="B66" s="74" t="s">
        <v>154</v>
      </c>
      <c r="C66" s="35" t="s">
        <v>155</v>
      </c>
      <c r="D66" s="65">
        <f>' MID Term 1'!D63+'MID Term 2'!D63</f>
        <v>23</v>
      </c>
      <c r="E66" s="65">
        <f>' MID Term 1'!H63+'MID Term 2'!E63</f>
        <v>28</v>
      </c>
      <c r="F66" s="65">
        <f>' MID Term 1'!L63+'MID Term 2'!F63</f>
        <v>28</v>
      </c>
      <c r="G66" s="65">
        <f>' MID Term 1'!P63+'MID Term 2'!J63</f>
        <v>23</v>
      </c>
      <c r="H66" s="65">
        <f>' MID Term 1'!Q63+'MID Term 2'!N63</f>
        <v>28</v>
      </c>
      <c r="I66" s="65">
        <f t="shared" si="1"/>
        <v>1</v>
      </c>
      <c r="J66" s="65">
        <f t="shared" si="2"/>
        <v>1</v>
      </c>
      <c r="K66" s="65">
        <f t="shared" si="3"/>
        <v>1</v>
      </c>
      <c r="L66" s="65">
        <f t="shared" si="4"/>
        <v>1</v>
      </c>
      <c r="M66" s="65">
        <f t="shared" si="5"/>
        <v>1</v>
      </c>
      <c r="N66" s="65">
        <f t="shared" si="6"/>
        <v>130</v>
      </c>
      <c r="O66" s="65">
        <f t="shared" si="7"/>
        <v>65</v>
      </c>
      <c r="P66" s="4"/>
      <c r="Q66" s="4"/>
      <c r="R66" s="4"/>
      <c r="S66" s="4"/>
      <c r="T66" s="4"/>
      <c r="U66" s="4"/>
      <c r="V66" s="4"/>
      <c r="W66" s="4"/>
      <c r="X66" s="4"/>
      <c r="Y66" s="4"/>
    </row>
    <row r="67" ht="19.5" customHeight="1">
      <c r="A67" s="33">
        <v>58.0</v>
      </c>
      <c r="B67" s="74" t="s">
        <v>156</v>
      </c>
      <c r="C67" s="35" t="s">
        <v>157</v>
      </c>
      <c r="D67" s="65">
        <f>' MID Term 1'!D64+'MID Term 2'!D64</f>
        <v>23</v>
      </c>
      <c r="E67" s="65">
        <f>' MID Term 1'!H64+'MID Term 2'!E64</f>
        <v>26</v>
      </c>
      <c r="F67" s="65">
        <f>' MID Term 1'!L64+'MID Term 2'!F64</f>
        <v>24</v>
      </c>
      <c r="G67" s="65">
        <f>' MID Term 1'!P64+'MID Term 2'!J64</f>
        <v>23</v>
      </c>
      <c r="H67" s="65">
        <f>' MID Term 1'!Q64+'MID Term 2'!N64</f>
        <v>26</v>
      </c>
      <c r="I67" s="65">
        <f t="shared" si="1"/>
        <v>1</v>
      </c>
      <c r="J67" s="65">
        <f t="shared" si="2"/>
        <v>1</v>
      </c>
      <c r="K67" s="65">
        <f t="shared" si="3"/>
        <v>1</v>
      </c>
      <c r="L67" s="65">
        <f t="shared" si="4"/>
        <v>1</v>
      </c>
      <c r="M67" s="65">
        <f t="shared" si="5"/>
        <v>1</v>
      </c>
      <c r="N67" s="65">
        <f t="shared" si="6"/>
        <v>122</v>
      </c>
      <c r="O67" s="65">
        <f t="shared" si="7"/>
        <v>61</v>
      </c>
      <c r="P67" s="4"/>
      <c r="Q67" s="4"/>
      <c r="R67" s="4"/>
      <c r="S67" s="4"/>
      <c r="T67" s="4"/>
      <c r="U67" s="4"/>
      <c r="V67" s="4"/>
      <c r="W67" s="4"/>
      <c r="X67" s="4"/>
      <c r="Y67" s="4"/>
    </row>
    <row r="68" ht="19.5" customHeight="1">
      <c r="A68" s="33">
        <v>59.0</v>
      </c>
      <c r="B68" s="74" t="s">
        <v>158</v>
      </c>
      <c r="C68" s="35" t="s">
        <v>159</v>
      </c>
      <c r="D68" s="65">
        <f>' MID Term 1'!D65+'MID Term 2'!D65</f>
        <v>22</v>
      </c>
      <c r="E68" s="65">
        <f>' MID Term 1'!H65+'MID Term 2'!E65</f>
        <v>20</v>
      </c>
      <c r="F68" s="65">
        <f>' MID Term 1'!L65+'MID Term 2'!F65</f>
        <v>28</v>
      </c>
      <c r="G68" s="65">
        <f>' MID Term 1'!P65+'MID Term 2'!J65</f>
        <v>22</v>
      </c>
      <c r="H68" s="65">
        <f>' MID Term 1'!Q65+'MID Term 2'!N65</f>
        <v>20</v>
      </c>
      <c r="I68" s="65">
        <f t="shared" si="1"/>
        <v>1</v>
      </c>
      <c r="J68" s="65">
        <f t="shared" si="2"/>
        <v>0</v>
      </c>
      <c r="K68" s="65">
        <f t="shared" si="3"/>
        <v>1</v>
      </c>
      <c r="L68" s="65">
        <f t="shared" si="4"/>
        <v>1</v>
      </c>
      <c r="M68" s="65">
        <f t="shared" si="5"/>
        <v>0</v>
      </c>
      <c r="N68" s="65">
        <f t="shared" si="6"/>
        <v>112</v>
      </c>
      <c r="O68" s="65">
        <f t="shared" si="7"/>
        <v>56</v>
      </c>
      <c r="P68" s="4"/>
      <c r="Q68" s="4"/>
      <c r="R68" s="4"/>
      <c r="S68" s="4"/>
      <c r="T68" s="4"/>
      <c r="U68" s="4"/>
      <c r="V68" s="4"/>
      <c r="W68" s="4"/>
      <c r="X68" s="4"/>
      <c r="Y68" s="4"/>
    </row>
    <row r="69" ht="19.5" customHeight="1">
      <c r="A69" s="33">
        <v>60.0</v>
      </c>
      <c r="B69" s="74" t="s">
        <v>160</v>
      </c>
      <c r="C69" s="35" t="s">
        <v>161</v>
      </c>
      <c r="D69" s="65">
        <f>' MID Term 1'!D66+'MID Term 2'!D66</f>
        <v>28</v>
      </c>
      <c r="E69" s="65">
        <f>' MID Term 1'!H66+'MID Term 2'!E66</f>
        <v>28</v>
      </c>
      <c r="F69" s="65">
        <f>' MID Term 1'!L66+'MID Term 2'!F66</f>
        <v>28</v>
      </c>
      <c r="G69" s="65">
        <f>' MID Term 1'!P66+'MID Term 2'!J66</f>
        <v>28</v>
      </c>
      <c r="H69" s="65">
        <f>' MID Term 1'!Q66+'MID Term 2'!N66</f>
        <v>28</v>
      </c>
      <c r="I69" s="65">
        <f t="shared" si="1"/>
        <v>1</v>
      </c>
      <c r="J69" s="65">
        <f t="shared" si="2"/>
        <v>1</v>
      </c>
      <c r="K69" s="65">
        <f t="shared" si="3"/>
        <v>1</v>
      </c>
      <c r="L69" s="65">
        <f t="shared" si="4"/>
        <v>1</v>
      </c>
      <c r="M69" s="65">
        <f t="shared" si="5"/>
        <v>1</v>
      </c>
      <c r="N69" s="65">
        <f t="shared" si="6"/>
        <v>140</v>
      </c>
      <c r="O69" s="65">
        <f t="shared" si="7"/>
        <v>70</v>
      </c>
      <c r="P69" s="4"/>
      <c r="Q69" s="4"/>
      <c r="R69" s="4"/>
      <c r="S69" s="4"/>
      <c r="T69" s="4"/>
      <c r="U69" s="4"/>
      <c r="V69" s="4"/>
      <c r="W69" s="4"/>
      <c r="X69" s="4"/>
      <c r="Y69" s="4"/>
    </row>
    <row r="70" ht="19.5" customHeight="1">
      <c r="A70" s="33">
        <v>61.0</v>
      </c>
      <c r="B70" s="74" t="s">
        <v>162</v>
      </c>
      <c r="C70" s="35" t="s">
        <v>163</v>
      </c>
      <c r="D70" s="65">
        <f>' MID Term 1'!D67+'MID Term 2'!D67</f>
        <v>12</v>
      </c>
      <c r="E70" s="65">
        <f>' MID Term 1'!H67+'MID Term 2'!E67</f>
        <v>16</v>
      </c>
      <c r="F70" s="65">
        <f>' MID Term 1'!L67+'MID Term 2'!F67</f>
        <v>0</v>
      </c>
      <c r="G70" s="65">
        <f>' MID Term 1'!P67+'MID Term 2'!J67</f>
        <v>12</v>
      </c>
      <c r="H70" s="65">
        <f>' MID Term 1'!Q67+'MID Term 2'!N67</f>
        <v>16</v>
      </c>
      <c r="I70" s="65">
        <f t="shared" si="1"/>
        <v>0</v>
      </c>
      <c r="J70" s="65">
        <f t="shared" si="2"/>
        <v>0</v>
      </c>
      <c r="K70" s="65">
        <f t="shared" si="3"/>
        <v>0</v>
      </c>
      <c r="L70" s="65">
        <f t="shared" si="4"/>
        <v>0</v>
      </c>
      <c r="M70" s="65">
        <f t="shared" si="5"/>
        <v>0</v>
      </c>
      <c r="N70" s="65">
        <f t="shared" si="6"/>
        <v>56</v>
      </c>
      <c r="O70" s="65">
        <f t="shared" si="7"/>
        <v>28</v>
      </c>
      <c r="P70" s="4"/>
      <c r="Q70" s="4"/>
      <c r="R70" s="4"/>
      <c r="S70" s="4"/>
      <c r="T70" s="4"/>
      <c r="U70" s="4"/>
      <c r="V70" s="4"/>
      <c r="W70" s="4"/>
      <c r="X70" s="4"/>
      <c r="Y70" s="4"/>
    </row>
    <row r="71" ht="19.5" customHeight="1">
      <c r="A71" s="33">
        <v>62.0</v>
      </c>
      <c r="B71" s="74" t="s">
        <v>164</v>
      </c>
      <c r="C71" s="35" t="s">
        <v>165</v>
      </c>
      <c r="D71" s="65">
        <f>' MID Term 1'!D68+'MID Term 2'!D68</f>
        <v>28</v>
      </c>
      <c r="E71" s="65">
        <f>' MID Term 1'!H68+'MID Term 2'!E68</f>
        <v>28</v>
      </c>
      <c r="F71" s="65">
        <f>' MID Term 1'!L68+'MID Term 2'!F68</f>
        <v>28</v>
      </c>
      <c r="G71" s="65">
        <f>' MID Term 1'!P68+'MID Term 2'!J68</f>
        <v>28</v>
      </c>
      <c r="H71" s="65">
        <f>' MID Term 1'!Q68+'MID Term 2'!N68</f>
        <v>28</v>
      </c>
      <c r="I71" s="65">
        <f t="shared" si="1"/>
        <v>1</v>
      </c>
      <c r="J71" s="65">
        <f t="shared" si="2"/>
        <v>1</v>
      </c>
      <c r="K71" s="65">
        <f t="shared" si="3"/>
        <v>1</v>
      </c>
      <c r="L71" s="65">
        <f t="shared" si="4"/>
        <v>1</v>
      </c>
      <c r="M71" s="65">
        <f t="shared" si="5"/>
        <v>1</v>
      </c>
      <c r="N71" s="65">
        <f t="shared" si="6"/>
        <v>140</v>
      </c>
      <c r="O71" s="65">
        <f t="shared" si="7"/>
        <v>70</v>
      </c>
      <c r="P71" s="4"/>
      <c r="Q71" s="4"/>
      <c r="R71" s="4"/>
      <c r="S71" s="4"/>
      <c r="T71" s="4"/>
      <c r="U71" s="4"/>
      <c r="V71" s="4"/>
      <c r="W71" s="4"/>
      <c r="X71" s="4"/>
      <c r="Y71" s="4"/>
    </row>
    <row r="72" ht="19.5" customHeight="1">
      <c r="A72" s="33">
        <v>63.0</v>
      </c>
      <c r="B72" s="74" t="s">
        <v>166</v>
      </c>
      <c r="C72" s="35" t="s">
        <v>167</v>
      </c>
      <c r="D72" s="65">
        <f>' MID Term 1'!D69+'MID Term 2'!D69</f>
        <v>28</v>
      </c>
      <c r="E72" s="65">
        <f>' MID Term 1'!H69+'MID Term 2'!E69</f>
        <v>28</v>
      </c>
      <c r="F72" s="65">
        <f>' MID Term 1'!L69+'MID Term 2'!F69</f>
        <v>28</v>
      </c>
      <c r="G72" s="65">
        <f>' MID Term 1'!P69+'MID Term 2'!J69</f>
        <v>28</v>
      </c>
      <c r="H72" s="65">
        <f>' MID Term 1'!Q69+'MID Term 2'!N69</f>
        <v>28</v>
      </c>
      <c r="I72" s="65">
        <f t="shared" si="1"/>
        <v>1</v>
      </c>
      <c r="J72" s="65">
        <f t="shared" si="2"/>
        <v>1</v>
      </c>
      <c r="K72" s="65">
        <f t="shared" si="3"/>
        <v>1</v>
      </c>
      <c r="L72" s="65">
        <f t="shared" si="4"/>
        <v>1</v>
      </c>
      <c r="M72" s="65">
        <f t="shared" si="5"/>
        <v>1</v>
      </c>
      <c r="N72" s="65">
        <f t="shared" si="6"/>
        <v>140</v>
      </c>
      <c r="O72" s="65">
        <f t="shared" si="7"/>
        <v>70</v>
      </c>
      <c r="P72" s="4"/>
      <c r="Q72" s="4"/>
      <c r="R72" s="4"/>
      <c r="S72" s="4"/>
      <c r="T72" s="4"/>
      <c r="U72" s="4"/>
      <c r="V72" s="4"/>
      <c r="W72" s="4"/>
      <c r="X72" s="4"/>
      <c r="Y72" s="4"/>
    </row>
    <row r="73" ht="19.5" customHeight="1">
      <c r="A73" s="33">
        <v>64.0</v>
      </c>
      <c r="B73" s="74" t="s">
        <v>168</v>
      </c>
      <c r="C73" s="35" t="s">
        <v>169</v>
      </c>
      <c r="D73" s="65">
        <f>' MID Term 1'!D70+'MID Term 2'!D70</f>
        <v>22</v>
      </c>
      <c r="E73" s="65">
        <f>' MID Term 1'!H70+'MID Term 2'!E70</f>
        <v>25</v>
      </c>
      <c r="F73" s="65">
        <f>' MID Term 1'!L70+'MID Term 2'!F70</f>
        <v>28</v>
      </c>
      <c r="G73" s="65">
        <f>' MID Term 1'!P70+'MID Term 2'!J70</f>
        <v>22</v>
      </c>
      <c r="H73" s="65">
        <f>' MID Term 1'!Q70+'MID Term 2'!N70</f>
        <v>25</v>
      </c>
      <c r="I73" s="65">
        <f t="shared" si="1"/>
        <v>1</v>
      </c>
      <c r="J73" s="65">
        <f t="shared" si="2"/>
        <v>1</v>
      </c>
      <c r="K73" s="65">
        <f t="shared" si="3"/>
        <v>1</v>
      </c>
      <c r="L73" s="65">
        <f t="shared" si="4"/>
        <v>1</v>
      </c>
      <c r="M73" s="65">
        <f t="shared" si="5"/>
        <v>1</v>
      </c>
      <c r="N73" s="65">
        <f t="shared" si="6"/>
        <v>122</v>
      </c>
      <c r="O73" s="65">
        <f t="shared" si="7"/>
        <v>61</v>
      </c>
      <c r="P73" s="4"/>
      <c r="Q73" s="4"/>
      <c r="R73" s="4"/>
      <c r="S73" s="4"/>
      <c r="T73" s="4"/>
      <c r="U73" s="4"/>
      <c r="V73" s="4"/>
      <c r="W73" s="4"/>
      <c r="X73" s="4"/>
      <c r="Y73" s="4"/>
    </row>
    <row r="74" ht="19.5" customHeight="1">
      <c r="A74" s="33">
        <v>65.0</v>
      </c>
      <c r="B74" s="74" t="s">
        <v>170</v>
      </c>
      <c r="C74" s="35" t="s">
        <v>171</v>
      </c>
      <c r="D74" s="65">
        <f>' MID Term 1'!D71+'MID Term 2'!D71</f>
        <v>23</v>
      </c>
      <c r="E74" s="65">
        <f>' MID Term 1'!H71+'MID Term 2'!E71</f>
        <v>28</v>
      </c>
      <c r="F74" s="65">
        <f>' MID Term 1'!L71+'MID Term 2'!F71</f>
        <v>28</v>
      </c>
      <c r="G74" s="65">
        <f>' MID Term 1'!P71+'MID Term 2'!J71</f>
        <v>23</v>
      </c>
      <c r="H74" s="65">
        <f>' MID Term 1'!Q71+'MID Term 2'!N71</f>
        <v>28</v>
      </c>
      <c r="I74" s="65">
        <f t="shared" si="1"/>
        <v>1</v>
      </c>
      <c r="J74" s="65">
        <f t="shared" si="2"/>
        <v>1</v>
      </c>
      <c r="K74" s="65">
        <f t="shared" si="3"/>
        <v>1</v>
      </c>
      <c r="L74" s="65">
        <f t="shared" si="4"/>
        <v>1</v>
      </c>
      <c r="M74" s="65">
        <f t="shared" si="5"/>
        <v>1</v>
      </c>
      <c r="N74" s="65">
        <f t="shared" si="6"/>
        <v>130</v>
      </c>
      <c r="O74" s="65">
        <f t="shared" si="7"/>
        <v>65</v>
      </c>
      <c r="P74" s="4"/>
      <c r="Q74" s="4"/>
      <c r="R74" s="4"/>
      <c r="S74" s="4"/>
      <c r="T74" s="4"/>
      <c r="U74" s="4"/>
      <c r="V74" s="4"/>
      <c r="W74" s="4"/>
      <c r="X74" s="4"/>
      <c r="Y74" s="4"/>
    </row>
    <row r="75" ht="19.5" customHeight="1">
      <c r="A75" s="33">
        <v>66.0</v>
      </c>
      <c r="B75" s="74" t="s">
        <v>172</v>
      </c>
      <c r="C75" s="35" t="s">
        <v>173</v>
      </c>
      <c r="D75" s="65">
        <f>' MID Term 1'!D72+'MID Term 2'!D72</f>
        <v>0</v>
      </c>
      <c r="E75" s="65">
        <f>' MID Term 1'!H72+'MID Term 2'!E72</f>
        <v>0</v>
      </c>
      <c r="F75" s="65">
        <f>' MID Term 1'!L72+'MID Term 2'!F72</f>
        <v>0</v>
      </c>
      <c r="G75" s="65">
        <f>' MID Term 1'!P72+'MID Term 2'!J72</f>
        <v>0</v>
      </c>
      <c r="H75" s="65">
        <f>' MID Term 1'!Q72+'MID Term 2'!N72</f>
        <v>0</v>
      </c>
      <c r="I75" s="65">
        <f t="shared" si="1"/>
        <v>0</v>
      </c>
      <c r="J75" s="65">
        <f t="shared" si="2"/>
        <v>0</v>
      </c>
      <c r="K75" s="65">
        <f t="shared" si="3"/>
        <v>0</v>
      </c>
      <c r="L75" s="65">
        <f t="shared" si="4"/>
        <v>0</v>
      </c>
      <c r="M75" s="65">
        <f t="shared" si="5"/>
        <v>0</v>
      </c>
      <c r="N75" s="65">
        <f t="shared" si="6"/>
        <v>0</v>
      </c>
      <c r="O75" s="65">
        <f t="shared" si="7"/>
        <v>0</v>
      </c>
      <c r="P75" s="4"/>
      <c r="Q75" s="4"/>
      <c r="R75" s="4"/>
      <c r="S75" s="4"/>
      <c r="T75" s="4"/>
      <c r="U75" s="4"/>
      <c r="V75" s="4"/>
      <c r="W75" s="4"/>
      <c r="X75" s="4"/>
      <c r="Y75" s="4"/>
    </row>
    <row r="76" ht="19.5" customHeight="1">
      <c r="A76" s="33">
        <v>67.0</v>
      </c>
      <c r="B76" s="74" t="s">
        <v>174</v>
      </c>
      <c r="C76" s="35" t="s">
        <v>175</v>
      </c>
      <c r="D76" s="65">
        <f>' MID Term 1'!D73+'MID Term 2'!D73</f>
        <v>22</v>
      </c>
      <c r="E76" s="65">
        <f>' MID Term 1'!H73+'MID Term 2'!E73</f>
        <v>20</v>
      </c>
      <c r="F76" s="65">
        <f>' MID Term 1'!L73+'MID Term 2'!F73</f>
        <v>27</v>
      </c>
      <c r="G76" s="65">
        <f>' MID Term 1'!P73+'MID Term 2'!J73</f>
        <v>22</v>
      </c>
      <c r="H76" s="65">
        <f>' MID Term 1'!Q73+'MID Term 2'!N73</f>
        <v>20</v>
      </c>
      <c r="I76" s="65">
        <f t="shared" si="1"/>
        <v>1</v>
      </c>
      <c r="J76" s="65">
        <f t="shared" si="2"/>
        <v>0</v>
      </c>
      <c r="K76" s="65">
        <f t="shared" si="3"/>
        <v>1</v>
      </c>
      <c r="L76" s="65">
        <f t="shared" si="4"/>
        <v>1</v>
      </c>
      <c r="M76" s="65">
        <f t="shared" si="5"/>
        <v>0</v>
      </c>
      <c r="N76" s="65">
        <f t="shared" si="6"/>
        <v>111</v>
      </c>
      <c r="O76" s="65">
        <f t="shared" si="7"/>
        <v>56</v>
      </c>
      <c r="P76" s="4"/>
      <c r="Q76" s="4"/>
      <c r="R76" s="4"/>
      <c r="S76" s="4"/>
      <c r="T76" s="4"/>
      <c r="U76" s="4"/>
      <c r="V76" s="4"/>
      <c r="W76" s="4"/>
      <c r="X76" s="4"/>
      <c r="Y76" s="4"/>
    </row>
    <row r="77" ht="19.5" customHeight="1">
      <c r="A77" s="33">
        <v>68.0</v>
      </c>
      <c r="B77" s="74" t="s">
        <v>176</v>
      </c>
      <c r="C77" s="35" t="s">
        <v>177</v>
      </c>
      <c r="D77" s="65">
        <f>' MID Term 1'!D74+'MID Term 2'!D74</f>
        <v>28</v>
      </c>
      <c r="E77" s="65">
        <f>' MID Term 1'!H74+'MID Term 2'!E74</f>
        <v>28</v>
      </c>
      <c r="F77" s="65">
        <f>' MID Term 1'!L74+'MID Term 2'!F74</f>
        <v>28</v>
      </c>
      <c r="G77" s="65">
        <f>' MID Term 1'!P74+'MID Term 2'!J74</f>
        <v>28</v>
      </c>
      <c r="H77" s="65">
        <f>' MID Term 1'!Q74+'MID Term 2'!N74</f>
        <v>28</v>
      </c>
      <c r="I77" s="65">
        <f t="shared" si="1"/>
        <v>1</v>
      </c>
      <c r="J77" s="65">
        <f t="shared" si="2"/>
        <v>1</v>
      </c>
      <c r="K77" s="65">
        <f t="shared" si="3"/>
        <v>1</v>
      </c>
      <c r="L77" s="65">
        <f t="shared" si="4"/>
        <v>1</v>
      </c>
      <c r="M77" s="65">
        <f t="shared" si="5"/>
        <v>1</v>
      </c>
      <c r="N77" s="65">
        <f t="shared" si="6"/>
        <v>140</v>
      </c>
      <c r="O77" s="65">
        <f t="shared" si="7"/>
        <v>70</v>
      </c>
      <c r="P77" s="4"/>
      <c r="Q77" s="4"/>
      <c r="R77" s="4"/>
      <c r="S77" s="4"/>
      <c r="T77" s="4"/>
      <c r="U77" s="4"/>
      <c r="V77" s="4"/>
      <c r="W77" s="4"/>
      <c r="X77" s="4"/>
      <c r="Y77" s="4"/>
    </row>
    <row r="78" ht="19.5" customHeight="1">
      <c r="A78" s="33">
        <v>69.0</v>
      </c>
      <c r="B78" s="74" t="s">
        <v>178</v>
      </c>
      <c r="C78" s="35" t="s">
        <v>179</v>
      </c>
      <c r="D78" s="65">
        <f>' MID Term 1'!D75+'MID Term 2'!D75</f>
        <v>28</v>
      </c>
      <c r="E78" s="65">
        <f>' MID Term 1'!H75+'MID Term 2'!E75</f>
        <v>28</v>
      </c>
      <c r="F78" s="65">
        <f>' MID Term 1'!L75+'MID Term 2'!F75</f>
        <v>28</v>
      </c>
      <c r="G78" s="65">
        <f>' MID Term 1'!P75+'MID Term 2'!J75</f>
        <v>28</v>
      </c>
      <c r="H78" s="65">
        <f>' MID Term 1'!Q75+'MID Term 2'!N75</f>
        <v>28</v>
      </c>
      <c r="I78" s="65">
        <f t="shared" si="1"/>
        <v>1</v>
      </c>
      <c r="J78" s="65">
        <f t="shared" si="2"/>
        <v>1</v>
      </c>
      <c r="K78" s="65">
        <f t="shared" si="3"/>
        <v>1</v>
      </c>
      <c r="L78" s="65">
        <f t="shared" si="4"/>
        <v>1</v>
      </c>
      <c r="M78" s="65">
        <f t="shared" si="5"/>
        <v>1</v>
      </c>
      <c r="N78" s="65">
        <f t="shared" si="6"/>
        <v>140</v>
      </c>
      <c r="O78" s="65">
        <f t="shared" si="7"/>
        <v>70</v>
      </c>
      <c r="P78" s="4"/>
      <c r="Q78" s="4"/>
      <c r="R78" s="4"/>
      <c r="S78" s="4"/>
      <c r="T78" s="4"/>
      <c r="U78" s="4"/>
      <c r="V78" s="4"/>
      <c r="W78" s="4"/>
      <c r="X78" s="4"/>
      <c r="Y78" s="4"/>
    </row>
    <row r="79" ht="19.5" customHeight="1">
      <c r="A79" s="33">
        <v>70.0</v>
      </c>
      <c r="B79" s="74" t="s">
        <v>180</v>
      </c>
      <c r="C79" s="35" t="s">
        <v>181</v>
      </c>
      <c r="D79" s="65">
        <f>' MID Term 1'!D76+'MID Term 2'!D76</f>
        <v>22</v>
      </c>
      <c r="E79" s="65">
        <f>' MID Term 1'!H76+'MID Term 2'!E76</f>
        <v>20</v>
      </c>
      <c r="F79" s="65">
        <f>' MID Term 1'!L76+'MID Term 2'!F76</f>
        <v>28</v>
      </c>
      <c r="G79" s="65">
        <f>' MID Term 1'!P76+'MID Term 2'!J76</f>
        <v>21</v>
      </c>
      <c r="H79" s="65">
        <f>' MID Term 1'!Q76+'MID Term 2'!N76</f>
        <v>20</v>
      </c>
      <c r="I79" s="65">
        <f t="shared" si="1"/>
        <v>1</v>
      </c>
      <c r="J79" s="65">
        <f t="shared" si="2"/>
        <v>0</v>
      </c>
      <c r="K79" s="65">
        <f t="shared" si="3"/>
        <v>1</v>
      </c>
      <c r="L79" s="65">
        <f t="shared" si="4"/>
        <v>1</v>
      </c>
      <c r="M79" s="65">
        <f t="shared" si="5"/>
        <v>0</v>
      </c>
      <c r="N79" s="65">
        <f t="shared" si="6"/>
        <v>111</v>
      </c>
      <c r="O79" s="65">
        <f t="shared" si="7"/>
        <v>56</v>
      </c>
      <c r="P79" s="4"/>
      <c r="Q79" s="4"/>
      <c r="R79" s="4"/>
      <c r="S79" s="4"/>
      <c r="T79" s="4"/>
      <c r="U79" s="4"/>
      <c r="V79" s="4"/>
      <c r="W79" s="4"/>
      <c r="X79" s="4"/>
      <c r="Y79" s="4"/>
    </row>
    <row r="80" ht="19.5" customHeight="1">
      <c r="A80" s="33">
        <v>71.0</v>
      </c>
      <c r="B80" s="74" t="s">
        <v>182</v>
      </c>
      <c r="C80" s="35" t="s">
        <v>183</v>
      </c>
      <c r="D80" s="65">
        <f>' MID Term 1'!D77+'MID Term 2'!D77</f>
        <v>28</v>
      </c>
      <c r="E80" s="65">
        <f>' MID Term 1'!H77+'MID Term 2'!E77</f>
        <v>28</v>
      </c>
      <c r="F80" s="65">
        <f>' MID Term 1'!L77+'MID Term 2'!F77</f>
        <v>28</v>
      </c>
      <c r="G80" s="65">
        <f>' MID Term 1'!P77+'MID Term 2'!J77</f>
        <v>28</v>
      </c>
      <c r="H80" s="65">
        <f>' MID Term 1'!Q77+'MID Term 2'!N77</f>
        <v>28</v>
      </c>
      <c r="I80" s="65">
        <f t="shared" si="1"/>
        <v>1</v>
      </c>
      <c r="J80" s="65">
        <f t="shared" si="2"/>
        <v>1</v>
      </c>
      <c r="K80" s="65">
        <f t="shared" si="3"/>
        <v>1</v>
      </c>
      <c r="L80" s="65">
        <f t="shared" si="4"/>
        <v>1</v>
      </c>
      <c r="M80" s="65">
        <f t="shared" si="5"/>
        <v>1</v>
      </c>
      <c r="N80" s="65">
        <f t="shared" si="6"/>
        <v>140</v>
      </c>
      <c r="O80" s="65">
        <f t="shared" si="7"/>
        <v>70</v>
      </c>
      <c r="P80" s="4"/>
      <c r="Q80" s="4"/>
      <c r="R80" s="4"/>
      <c r="S80" s="4"/>
      <c r="T80" s="4"/>
      <c r="U80" s="4"/>
      <c r="V80" s="4"/>
      <c r="W80" s="4"/>
      <c r="X80" s="4"/>
      <c r="Y80" s="4"/>
    </row>
    <row r="81" ht="19.5" customHeight="1">
      <c r="A81" s="33">
        <v>72.0</v>
      </c>
      <c r="B81" s="74" t="s">
        <v>184</v>
      </c>
      <c r="C81" s="35" t="s">
        <v>185</v>
      </c>
      <c r="D81" s="65">
        <f>' MID Term 1'!D78+'MID Term 2'!D78</f>
        <v>28</v>
      </c>
      <c r="E81" s="65">
        <f>' MID Term 1'!H78+'MID Term 2'!E78</f>
        <v>28</v>
      </c>
      <c r="F81" s="65">
        <f>' MID Term 1'!L78+'MID Term 2'!F78</f>
        <v>28</v>
      </c>
      <c r="G81" s="65">
        <f>' MID Term 1'!P78+'MID Term 2'!J78</f>
        <v>28</v>
      </c>
      <c r="H81" s="65">
        <f>' MID Term 1'!Q78+'MID Term 2'!N78</f>
        <v>28</v>
      </c>
      <c r="I81" s="65">
        <f t="shared" si="1"/>
        <v>1</v>
      </c>
      <c r="J81" s="65">
        <f t="shared" si="2"/>
        <v>1</v>
      </c>
      <c r="K81" s="65">
        <f t="shared" si="3"/>
        <v>1</v>
      </c>
      <c r="L81" s="65">
        <f t="shared" si="4"/>
        <v>1</v>
      </c>
      <c r="M81" s="65">
        <f t="shared" si="5"/>
        <v>1</v>
      </c>
      <c r="N81" s="65">
        <f t="shared" si="6"/>
        <v>140</v>
      </c>
      <c r="O81" s="65">
        <f t="shared" si="7"/>
        <v>70</v>
      </c>
      <c r="P81" s="4"/>
      <c r="Q81" s="4"/>
      <c r="R81" s="4"/>
      <c r="S81" s="4"/>
      <c r="T81" s="4"/>
      <c r="U81" s="4"/>
      <c r="V81" s="4"/>
      <c r="W81" s="4"/>
      <c r="X81" s="4"/>
      <c r="Y81" s="4"/>
    </row>
    <row r="82" ht="19.5" customHeight="1">
      <c r="A82" s="33">
        <v>73.0</v>
      </c>
      <c r="B82" s="74" t="s">
        <v>186</v>
      </c>
      <c r="C82" s="35" t="s">
        <v>187</v>
      </c>
      <c r="D82" s="65">
        <f>' MID Term 1'!D79+'MID Term 2'!D79</f>
        <v>22</v>
      </c>
      <c r="E82" s="65">
        <f>' MID Term 1'!H79+'MID Term 2'!E79</f>
        <v>25</v>
      </c>
      <c r="F82" s="65">
        <f>' MID Term 1'!L79+'MID Term 2'!F79</f>
        <v>28</v>
      </c>
      <c r="G82" s="65">
        <f>' MID Term 1'!P79+'MID Term 2'!J79</f>
        <v>22</v>
      </c>
      <c r="H82" s="65">
        <f>' MID Term 1'!Q79+'MID Term 2'!N79</f>
        <v>25</v>
      </c>
      <c r="I82" s="65">
        <f t="shared" si="1"/>
        <v>1</v>
      </c>
      <c r="J82" s="65">
        <f t="shared" si="2"/>
        <v>1</v>
      </c>
      <c r="K82" s="65">
        <f t="shared" si="3"/>
        <v>1</v>
      </c>
      <c r="L82" s="65">
        <f t="shared" si="4"/>
        <v>1</v>
      </c>
      <c r="M82" s="65">
        <f t="shared" si="5"/>
        <v>1</v>
      </c>
      <c r="N82" s="65">
        <f t="shared" si="6"/>
        <v>122</v>
      </c>
      <c r="O82" s="65">
        <f t="shared" si="7"/>
        <v>61</v>
      </c>
      <c r="P82" s="4"/>
      <c r="Q82" s="4"/>
      <c r="R82" s="4"/>
      <c r="S82" s="4"/>
      <c r="T82" s="4"/>
      <c r="U82" s="4"/>
      <c r="V82" s="4"/>
      <c r="W82" s="4"/>
      <c r="X82" s="4"/>
      <c r="Y82" s="4"/>
    </row>
    <row r="83" ht="19.5" customHeight="1">
      <c r="A83" s="33">
        <v>74.0</v>
      </c>
      <c r="B83" s="74" t="s">
        <v>188</v>
      </c>
      <c r="C83" s="35" t="s">
        <v>189</v>
      </c>
      <c r="D83" s="65">
        <f>' MID Term 1'!D80+'MID Term 2'!D80</f>
        <v>28</v>
      </c>
      <c r="E83" s="65">
        <f>' MID Term 1'!H80+'MID Term 2'!E80</f>
        <v>28</v>
      </c>
      <c r="F83" s="65">
        <f>' MID Term 1'!L80+'MID Term 2'!F80</f>
        <v>28</v>
      </c>
      <c r="G83" s="65">
        <f>' MID Term 1'!P80+'MID Term 2'!J80</f>
        <v>28</v>
      </c>
      <c r="H83" s="65">
        <f>' MID Term 1'!Q80+'MID Term 2'!N80</f>
        <v>28</v>
      </c>
      <c r="I83" s="65">
        <f t="shared" si="1"/>
        <v>1</v>
      </c>
      <c r="J83" s="65">
        <f t="shared" si="2"/>
        <v>1</v>
      </c>
      <c r="K83" s="65">
        <f t="shared" si="3"/>
        <v>1</v>
      </c>
      <c r="L83" s="65">
        <f t="shared" si="4"/>
        <v>1</v>
      </c>
      <c r="M83" s="65">
        <f t="shared" si="5"/>
        <v>1</v>
      </c>
      <c r="N83" s="65">
        <f t="shared" si="6"/>
        <v>140</v>
      </c>
      <c r="O83" s="65">
        <f t="shared" si="7"/>
        <v>70</v>
      </c>
      <c r="P83" s="4"/>
      <c r="Q83" s="4"/>
      <c r="R83" s="4"/>
      <c r="S83" s="4"/>
      <c r="T83" s="4"/>
      <c r="U83" s="4"/>
      <c r="V83" s="4"/>
      <c r="W83" s="4"/>
      <c r="X83" s="4"/>
      <c r="Y83" s="4"/>
    </row>
    <row r="84" ht="19.5" customHeight="1">
      <c r="A84" s="33">
        <v>75.0</v>
      </c>
      <c r="B84" s="74" t="s">
        <v>190</v>
      </c>
      <c r="C84" s="35" t="s">
        <v>191</v>
      </c>
      <c r="D84" s="65">
        <f>' MID Term 1'!D81+'MID Term 2'!D81</f>
        <v>22</v>
      </c>
      <c r="E84" s="65">
        <f>' MID Term 1'!H81+'MID Term 2'!E81</f>
        <v>25</v>
      </c>
      <c r="F84" s="65">
        <f>' MID Term 1'!L81+'MID Term 2'!F81</f>
        <v>28</v>
      </c>
      <c r="G84" s="65">
        <f>' MID Term 1'!P81+'MID Term 2'!J81</f>
        <v>22</v>
      </c>
      <c r="H84" s="65">
        <f>' MID Term 1'!Q81+'MID Term 2'!N81</f>
        <v>25</v>
      </c>
      <c r="I84" s="65">
        <f t="shared" si="1"/>
        <v>1</v>
      </c>
      <c r="J84" s="65">
        <f t="shared" si="2"/>
        <v>1</v>
      </c>
      <c r="K84" s="65">
        <f t="shared" si="3"/>
        <v>1</v>
      </c>
      <c r="L84" s="65">
        <f t="shared" si="4"/>
        <v>1</v>
      </c>
      <c r="M84" s="65">
        <f t="shared" si="5"/>
        <v>1</v>
      </c>
      <c r="N84" s="65">
        <f t="shared" si="6"/>
        <v>122</v>
      </c>
      <c r="O84" s="65">
        <f t="shared" si="7"/>
        <v>61</v>
      </c>
      <c r="P84" s="4"/>
      <c r="Q84" s="4"/>
      <c r="R84" s="4"/>
      <c r="S84" s="4"/>
      <c r="T84" s="4"/>
      <c r="U84" s="4"/>
      <c r="V84" s="4"/>
      <c r="W84" s="4"/>
      <c r="X84" s="4"/>
      <c r="Y84" s="4"/>
    </row>
    <row r="85" ht="19.5" customHeight="1">
      <c r="A85" s="33">
        <v>76.0</v>
      </c>
      <c r="B85" s="74" t="s">
        <v>192</v>
      </c>
      <c r="C85" s="35" t="s">
        <v>193</v>
      </c>
      <c r="D85" s="65">
        <f>' MID Term 1'!D82+'MID Term 2'!D82</f>
        <v>28</v>
      </c>
      <c r="E85" s="65">
        <f>' MID Term 1'!H82+'MID Term 2'!E82</f>
        <v>28</v>
      </c>
      <c r="F85" s="65">
        <f>' MID Term 1'!L82+'MID Term 2'!F82</f>
        <v>28</v>
      </c>
      <c r="G85" s="65">
        <f>' MID Term 1'!P82+'MID Term 2'!J82</f>
        <v>28</v>
      </c>
      <c r="H85" s="65">
        <f>' MID Term 1'!Q82+'MID Term 2'!N82</f>
        <v>28</v>
      </c>
      <c r="I85" s="65">
        <f t="shared" si="1"/>
        <v>1</v>
      </c>
      <c r="J85" s="65">
        <f t="shared" si="2"/>
        <v>1</v>
      </c>
      <c r="K85" s="65">
        <f t="shared" si="3"/>
        <v>1</v>
      </c>
      <c r="L85" s="65">
        <f t="shared" si="4"/>
        <v>1</v>
      </c>
      <c r="M85" s="65">
        <f t="shared" si="5"/>
        <v>1</v>
      </c>
      <c r="N85" s="65">
        <f t="shared" si="6"/>
        <v>140</v>
      </c>
      <c r="O85" s="65">
        <f t="shared" si="7"/>
        <v>70</v>
      </c>
      <c r="P85" s="4"/>
      <c r="Q85" s="4"/>
      <c r="R85" s="4"/>
      <c r="S85" s="4"/>
      <c r="T85" s="4"/>
      <c r="U85" s="4"/>
      <c r="V85" s="4"/>
      <c r="W85" s="4"/>
      <c r="X85" s="4"/>
      <c r="Y85" s="4"/>
    </row>
    <row r="86" ht="19.5" customHeight="1">
      <c r="A86" s="33">
        <v>77.0</v>
      </c>
      <c r="B86" s="74" t="s">
        <v>194</v>
      </c>
      <c r="C86" s="35" t="s">
        <v>195</v>
      </c>
      <c r="D86" s="65">
        <f>' MID Term 1'!D83+'MID Term 2'!D83</f>
        <v>22</v>
      </c>
      <c r="E86" s="65">
        <f>' MID Term 1'!H83+'MID Term 2'!E83</f>
        <v>20</v>
      </c>
      <c r="F86" s="65">
        <f>' MID Term 1'!L83+'MID Term 2'!F83</f>
        <v>28</v>
      </c>
      <c r="G86" s="65">
        <f>' MID Term 1'!P83+'MID Term 2'!J83</f>
        <v>22</v>
      </c>
      <c r="H86" s="65">
        <f>' MID Term 1'!Q83+'MID Term 2'!N83</f>
        <v>20</v>
      </c>
      <c r="I86" s="65">
        <f t="shared" si="1"/>
        <v>1</v>
      </c>
      <c r="J86" s="65">
        <f t="shared" si="2"/>
        <v>0</v>
      </c>
      <c r="K86" s="65">
        <f t="shared" si="3"/>
        <v>1</v>
      </c>
      <c r="L86" s="65">
        <f t="shared" si="4"/>
        <v>1</v>
      </c>
      <c r="M86" s="65">
        <f t="shared" si="5"/>
        <v>0</v>
      </c>
      <c r="N86" s="65">
        <f t="shared" si="6"/>
        <v>112</v>
      </c>
      <c r="O86" s="65">
        <f t="shared" si="7"/>
        <v>56</v>
      </c>
      <c r="P86" s="4"/>
      <c r="Q86" s="4"/>
      <c r="R86" s="4"/>
      <c r="S86" s="4"/>
      <c r="T86" s="4"/>
      <c r="U86" s="4"/>
      <c r="V86" s="4"/>
      <c r="W86" s="4"/>
      <c r="X86" s="4"/>
      <c r="Y86" s="4"/>
    </row>
    <row r="87" ht="19.5" customHeight="1">
      <c r="A87" s="33">
        <v>78.0</v>
      </c>
      <c r="B87" s="74" t="s">
        <v>196</v>
      </c>
      <c r="C87" s="35" t="s">
        <v>197</v>
      </c>
      <c r="D87" s="65">
        <f>' MID Term 1'!D84+'MID Term 2'!D84</f>
        <v>23</v>
      </c>
      <c r="E87" s="65">
        <f>' MID Term 1'!H84+'MID Term 2'!E84</f>
        <v>28</v>
      </c>
      <c r="F87" s="65">
        <f>' MID Term 1'!L84+'MID Term 2'!F84</f>
        <v>28</v>
      </c>
      <c r="G87" s="65">
        <f>' MID Term 1'!P84+'MID Term 2'!J84</f>
        <v>23</v>
      </c>
      <c r="H87" s="65">
        <f>' MID Term 1'!Q84+'MID Term 2'!N84</f>
        <v>28</v>
      </c>
      <c r="I87" s="65">
        <f t="shared" si="1"/>
        <v>1</v>
      </c>
      <c r="J87" s="65">
        <f t="shared" si="2"/>
        <v>1</v>
      </c>
      <c r="K87" s="65">
        <f t="shared" si="3"/>
        <v>1</v>
      </c>
      <c r="L87" s="65">
        <f t="shared" si="4"/>
        <v>1</v>
      </c>
      <c r="M87" s="65">
        <f t="shared" si="5"/>
        <v>1</v>
      </c>
      <c r="N87" s="65">
        <f t="shared" si="6"/>
        <v>130</v>
      </c>
      <c r="O87" s="65">
        <f t="shared" si="7"/>
        <v>65</v>
      </c>
      <c r="P87" s="4"/>
      <c r="Q87" s="4"/>
      <c r="R87" s="4"/>
      <c r="S87" s="4"/>
      <c r="T87" s="4"/>
      <c r="U87" s="4"/>
      <c r="V87" s="4"/>
      <c r="W87" s="4"/>
      <c r="X87" s="4"/>
      <c r="Y87" s="4"/>
    </row>
    <row r="88" ht="19.5" customHeight="1">
      <c r="A88" s="33">
        <v>79.0</v>
      </c>
      <c r="B88" s="74" t="s">
        <v>198</v>
      </c>
      <c r="C88" s="35" t="s">
        <v>199</v>
      </c>
      <c r="D88" s="65">
        <f>' MID Term 1'!D85+'MID Term 2'!D85</f>
        <v>28</v>
      </c>
      <c r="E88" s="65">
        <f>' MID Term 1'!H85+'MID Term 2'!E85</f>
        <v>28</v>
      </c>
      <c r="F88" s="65">
        <f>' MID Term 1'!L85+'MID Term 2'!F85</f>
        <v>28</v>
      </c>
      <c r="G88" s="65">
        <f>' MID Term 1'!P85+'MID Term 2'!J85</f>
        <v>28</v>
      </c>
      <c r="H88" s="65">
        <f>' MID Term 1'!Q85+'MID Term 2'!N85</f>
        <v>28</v>
      </c>
      <c r="I88" s="65">
        <f t="shared" si="1"/>
        <v>1</v>
      </c>
      <c r="J88" s="65">
        <f t="shared" si="2"/>
        <v>1</v>
      </c>
      <c r="K88" s="65">
        <f t="shared" si="3"/>
        <v>1</v>
      </c>
      <c r="L88" s="65">
        <f t="shared" si="4"/>
        <v>1</v>
      </c>
      <c r="M88" s="65">
        <f t="shared" si="5"/>
        <v>1</v>
      </c>
      <c r="N88" s="65">
        <f t="shared" si="6"/>
        <v>140</v>
      </c>
      <c r="O88" s="65">
        <f t="shared" si="7"/>
        <v>70</v>
      </c>
      <c r="P88" s="4"/>
      <c r="Q88" s="4"/>
      <c r="R88" s="4"/>
      <c r="S88" s="4"/>
      <c r="T88" s="4"/>
      <c r="U88" s="4"/>
      <c r="V88" s="4"/>
      <c r="W88" s="4"/>
      <c r="X88" s="4"/>
      <c r="Y88" s="4"/>
    </row>
    <row r="89" ht="19.5" customHeight="1">
      <c r="A89" s="33">
        <v>80.0</v>
      </c>
      <c r="B89" s="74" t="s">
        <v>200</v>
      </c>
      <c r="C89" s="35" t="s">
        <v>201</v>
      </c>
      <c r="D89" s="65">
        <f>' MID Term 1'!D86+'MID Term 2'!D86</f>
        <v>23</v>
      </c>
      <c r="E89" s="65">
        <f>' MID Term 1'!H86+'MID Term 2'!E86</f>
        <v>28</v>
      </c>
      <c r="F89" s="65">
        <f>' MID Term 1'!L86+'MID Term 2'!F86</f>
        <v>28</v>
      </c>
      <c r="G89" s="65">
        <f>' MID Term 1'!P86+'MID Term 2'!J86</f>
        <v>23</v>
      </c>
      <c r="H89" s="65">
        <f>' MID Term 1'!Q86+'MID Term 2'!N86</f>
        <v>28</v>
      </c>
      <c r="I89" s="65">
        <f t="shared" si="1"/>
        <v>1</v>
      </c>
      <c r="J89" s="65">
        <f t="shared" si="2"/>
        <v>1</v>
      </c>
      <c r="K89" s="65">
        <f t="shared" si="3"/>
        <v>1</v>
      </c>
      <c r="L89" s="65">
        <f t="shared" si="4"/>
        <v>1</v>
      </c>
      <c r="M89" s="65">
        <f t="shared" si="5"/>
        <v>1</v>
      </c>
      <c r="N89" s="65">
        <f t="shared" si="6"/>
        <v>130</v>
      </c>
      <c r="O89" s="65">
        <f t="shared" si="7"/>
        <v>65</v>
      </c>
      <c r="P89" s="4"/>
      <c r="Q89" s="4"/>
      <c r="R89" s="4"/>
      <c r="S89" s="4"/>
      <c r="T89" s="4"/>
      <c r="U89" s="4"/>
      <c r="V89" s="4"/>
      <c r="W89" s="4"/>
      <c r="X89" s="4"/>
      <c r="Y89" s="4"/>
      <c r="Z89" s="40"/>
    </row>
    <row r="90" ht="19.5" customHeight="1">
      <c r="A90" s="33">
        <v>81.0</v>
      </c>
      <c r="B90" s="74" t="s">
        <v>202</v>
      </c>
      <c r="C90" s="35" t="s">
        <v>203</v>
      </c>
      <c r="D90" s="65">
        <f>' MID Term 1'!D87+'MID Term 2'!D87</f>
        <v>28</v>
      </c>
      <c r="E90" s="65">
        <f>' MID Term 1'!H87+'MID Term 2'!E87</f>
        <v>28</v>
      </c>
      <c r="F90" s="65">
        <f>' MID Term 1'!L87+'MID Term 2'!F87</f>
        <v>28</v>
      </c>
      <c r="G90" s="65">
        <f>' MID Term 1'!P87+'MID Term 2'!J87</f>
        <v>28</v>
      </c>
      <c r="H90" s="65">
        <f>' MID Term 1'!Q87+'MID Term 2'!N87</f>
        <v>28</v>
      </c>
      <c r="I90" s="65">
        <f t="shared" si="1"/>
        <v>1</v>
      </c>
      <c r="J90" s="65">
        <f t="shared" si="2"/>
        <v>1</v>
      </c>
      <c r="K90" s="65">
        <f t="shared" si="3"/>
        <v>1</v>
      </c>
      <c r="L90" s="65">
        <f t="shared" si="4"/>
        <v>1</v>
      </c>
      <c r="M90" s="65">
        <f t="shared" si="5"/>
        <v>1</v>
      </c>
      <c r="N90" s="65">
        <f t="shared" si="6"/>
        <v>140</v>
      </c>
      <c r="O90" s="65">
        <f t="shared" si="7"/>
        <v>70</v>
      </c>
      <c r="P90" s="4"/>
      <c r="Q90" s="4"/>
      <c r="R90" s="4"/>
      <c r="S90" s="4"/>
      <c r="T90" s="4"/>
      <c r="U90" s="4"/>
      <c r="V90" s="4"/>
      <c r="W90" s="4"/>
      <c r="X90" s="4"/>
      <c r="Y90" s="4"/>
      <c r="Z90" s="40"/>
    </row>
    <row r="91" ht="19.5" customHeight="1">
      <c r="A91" s="33">
        <v>82.0</v>
      </c>
      <c r="B91" s="74" t="s">
        <v>204</v>
      </c>
      <c r="C91" s="35" t="s">
        <v>205</v>
      </c>
      <c r="D91" s="65">
        <f>' MID Term 1'!D88+'MID Term 2'!D88</f>
        <v>28</v>
      </c>
      <c r="E91" s="65">
        <f>' MID Term 1'!H88+'MID Term 2'!E88</f>
        <v>28</v>
      </c>
      <c r="F91" s="65">
        <f>' MID Term 1'!L88+'MID Term 2'!F88</f>
        <v>28</v>
      </c>
      <c r="G91" s="65">
        <f>' MID Term 1'!P88+'MID Term 2'!J88</f>
        <v>28</v>
      </c>
      <c r="H91" s="65">
        <f>' MID Term 1'!Q88+'MID Term 2'!N88</f>
        <v>28</v>
      </c>
      <c r="I91" s="65">
        <f t="shared" si="1"/>
        <v>1</v>
      </c>
      <c r="J91" s="65">
        <f t="shared" si="2"/>
        <v>1</v>
      </c>
      <c r="K91" s="65">
        <f t="shared" si="3"/>
        <v>1</v>
      </c>
      <c r="L91" s="65">
        <f t="shared" si="4"/>
        <v>1</v>
      </c>
      <c r="M91" s="65">
        <f t="shared" si="5"/>
        <v>1</v>
      </c>
      <c r="N91" s="65">
        <f t="shared" si="6"/>
        <v>140</v>
      </c>
      <c r="O91" s="65">
        <f t="shared" si="7"/>
        <v>70</v>
      </c>
      <c r="P91" s="4"/>
      <c r="Q91" s="4"/>
      <c r="R91" s="4"/>
      <c r="S91" s="4"/>
      <c r="T91" s="4"/>
      <c r="U91" s="4"/>
      <c r="V91" s="4"/>
      <c r="W91" s="4"/>
      <c r="X91" s="4"/>
      <c r="Y91" s="4"/>
      <c r="Z91" s="40"/>
    </row>
    <row r="92" ht="19.5" customHeight="1">
      <c r="A92" s="33">
        <v>83.0</v>
      </c>
      <c r="B92" s="74" t="s">
        <v>206</v>
      </c>
      <c r="C92" s="35" t="s">
        <v>207</v>
      </c>
      <c r="D92" s="65">
        <f>' MID Term 1'!D89+'MID Term 2'!D89</f>
        <v>28</v>
      </c>
      <c r="E92" s="65">
        <f>' MID Term 1'!H89+'MID Term 2'!E89</f>
        <v>28</v>
      </c>
      <c r="F92" s="65">
        <f>' MID Term 1'!L89+'MID Term 2'!F89</f>
        <v>28</v>
      </c>
      <c r="G92" s="65">
        <f>' MID Term 1'!P89+'MID Term 2'!J89</f>
        <v>28</v>
      </c>
      <c r="H92" s="65">
        <f>' MID Term 1'!Q89+'MID Term 2'!N89</f>
        <v>28</v>
      </c>
      <c r="I92" s="65">
        <f t="shared" si="1"/>
        <v>1</v>
      </c>
      <c r="J92" s="65">
        <f t="shared" si="2"/>
        <v>1</v>
      </c>
      <c r="K92" s="65">
        <f t="shared" si="3"/>
        <v>1</v>
      </c>
      <c r="L92" s="65">
        <f t="shared" si="4"/>
        <v>1</v>
      </c>
      <c r="M92" s="65">
        <f t="shared" si="5"/>
        <v>1</v>
      </c>
      <c r="N92" s="65">
        <f t="shared" si="6"/>
        <v>140</v>
      </c>
      <c r="O92" s="65">
        <f t="shared" si="7"/>
        <v>70</v>
      </c>
      <c r="P92" s="4"/>
      <c r="Q92" s="4"/>
      <c r="R92" s="4"/>
      <c r="S92" s="4"/>
      <c r="T92" s="4"/>
      <c r="U92" s="4"/>
      <c r="V92" s="4"/>
      <c r="W92" s="4"/>
      <c r="X92" s="4"/>
      <c r="Y92" s="4"/>
      <c r="Z92" s="40"/>
    </row>
    <row r="93" ht="19.5" customHeight="1">
      <c r="A93" s="33">
        <v>84.0</v>
      </c>
      <c r="B93" s="74" t="s">
        <v>208</v>
      </c>
      <c r="C93" s="35" t="s">
        <v>209</v>
      </c>
      <c r="D93" s="65">
        <f>' MID Term 1'!D90+'MID Term 2'!D90</f>
        <v>14</v>
      </c>
      <c r="E93" s="65">
        <f>' MID Term 1'!H90+'MID Term 2'!E90</f>
        <v>14</v>
      </c>
      <c r="F93" s="65">
        <f>' MID Term 1'!L90+'MID Term 2'!F90</f>
        <v>18</v>
      </c>
      <c r="G93" s="65">
        <f>' MID Term 1'!P90+'MID Term 2'!J90</f>
        <v>14</v>
      </c>
      <c r="H93" s="65">
        <f>' MID Term 1'!Q90+'MID Term 2'!N90</f>
        <v>14</v>
      </c>
      <c r="I93" s="65">
        <f t="shared" si="1"/>
        <v>0</v>
      </c>
      <c r="J93" s="65">
        <f t="shared" si="2"/>
        <v>0</v>
      </c>
      <c r="K93" s="65">
        <f t="shared" si="3"/>
        <v>0</v>
      </c>
      <c r="L93" s="65">
        <f t="shared" si="4"/>
        <v>0</v>
      </c>
      <c r="M93" s="65">
        <f t="shared" si="5"/>
        <v>0</v>
      </c>
      <c r="N93" s="65">
        <f t="shared" si="6"/>
        <v>74</v>
      </c>
      <c r="O93" s="65">
        <f t="shared" si="7"/>
        <v>37</v>
      </c>
      <c r="P93" s="4"/>
      <c r="Q93" s="4"/>
      <c r="R93" s="4"/>
      <c r="S93" s="4"/>
      <c r="T93" s="4"/>
      <c r="U93" s="4"/>
      <c r="V93" s="4"/>
      <c r="W93" s="4"/>
      <c r="X93" s="4"/>
      <c r="Y93" s="4"/>
      <c r="Z93" s="40"/>
    </row>
    <row r="94" ht="19.5" customHeight="1">
      <c r="A94" s="33">
        <v>85.0</v>
      </c>
      <c r="B94" s="74" t="s">
        <v>210</v>
      </c>
      <c r="C94" s="35" t="s">
        <v>211</v>
      </c>
      <c r="D94" s="65">
        <f>' MID Term 1'!D91+'MID Term 2'!D91</f>
        <v>17</v>
      </c>
      <c r="E94" s="65">
        <f>' MID Term 1'!H91+'MID Term 2'!E91</f>
        <v>20</v>
      </c>
      <c r="F94" s="65">
        <f>' MID Term 1'!L91+'MID Term 2'!F91</f>
        <v>0</v>
      </c>
      <c r="G94" s="65">
        <f>' MID Term 1'!P91+'MID Term 2'!J91</f>
        <v>17</v>
      </c>
      <c r="H94" s="65">
        <f>' MID Term 1'!Q91+'MID Term 2'!N91</f>
        <v>20</v>
      </c>
      <c r="I94" s="65">
        <f t="shared" si="1"/>
        <v>0</v>
      </c>
      <c r="J94" s="65">
        <f t="shared" si="2"/>
        <v>0</v>
      </c>
      <c r="K94" s="65">
        <f t="shared" si="3"/>
        <v>0</v>
      </c>
      <c r="L94" s="65">
        <f t="shared" si="4"/>
        <v>0</v>
      </c>
      <c r="M94" s="65">
        <f t="shared" si="5"/>
        <v>0</v>
      </c>
      <c r="N94" s="65">
        <f t="shared" si="6"/>
        <v>74</v>
      </c>
      <c r="O94" s="65">
        <f t="shared" si="7"/>
        <v>37</v>
      </c>
      <c r="P94" s="4"/>
      <c r="Q94" s="4"/>
      <c r="R94" s="4"/>
      <c r="S94" s="4"/>
      <c r="T94" s="4"/>
      <c r="U94" s="4"/>
      <c r="V94" s="4"/>
      <c r="W94" s="4"/>
      <c r="X94" s="4"/>
      <c r="Y94" s="4"/>
      <c r="Z94" s="40"/>
    </row>
    <row r="95" ht="19.5" customHeight="1">
      <c r="A95" s="33">
        <v>86.0</v>
      </c>
      <c r="B95" s="74" t="s">
        <v>212</v>
      </c>
      <c r="C95" s="35" t="s">
        <v>213</v>
      </c>
      <c r="D95" s="65">
        <f>' MID Term 1'!D92+'MID Term 2'!D92</f>
        <v>18</v>
      </c>
      <c r="E95" s="65">
        <f>' MID Term 1'!H92+'MID Term 2'!E92</f>
        <v>10</v>
      </c>
      <c r="F95" s="65">
        <f>' MID Term 1'!L92+'MID Term 2'!F92</f>
        <v>28</v>
      </c>
      <c r="G95" s="65">
        <f>' MID Term 1'!P92+'MID Term 2'!J92</f>
        <v>18</v>
      </c>
      <c r="H95" s="65">
        <f>' MID Term 1'!Q92+'MID Term 2'!N92</f>
        <v>10</v>
      </c>
      <c r="I95" s="65">
        <f t="shared" si="1"/>
        <v>0</v>
      </c>
      <c r="J95" s="65">
        <f t="shared" si="2"/>
        <v>0</v>
      </c>
      <c r="K95" s="65">
        <f t="shared" si="3"/>
        <v>1</v>
      </c>
      <c r="L95" s="65">
        <f t="shared" si="4"/>
        <v>0</v>
      </c>
      <c r="M95" s="65">
        <f t="shared" si="5"/>
        <v>0</v>
      </c>
      <c r="N95" s="65">
        <f t="shared" si="6"/>
        <v>84</v>
      </c>
      <c r="O95" s="65">
        <f t="shared" si="7"/>
        <v>42</v>
      </c>
      <c r="P95" s="4"/>
      <c r="Q95" s="4"/>
      <c r="R95" s="4"/>
      <c r="S95" s="4"/>
      <c r="T95" s="4"/>
      <c r="U95" s="4"/>
      <c r="V95" s="4"/>
      <c r="W95" s="4"/>
      <c r="X95" s="4"/>
      <c r="Y95" s="4"/>
      <c r="Z95" s="40"/>
    </row>
    <row r="96" ht="19.5" customHeight="1">
      <c r="A96" s="33">
        <v>87.0</v>
      </c>
      <c r="B96" s="74" t="s">
        <v>214</v>
      </c>
      <c r="C96" s="35" t="s">
        <v>215</v>
      </c>
      <c r="D96" s="65">
        <f>' MID Term 1'!D93+'MID Term 2'!D93</f>
        <v>28</v>
      </c>
      <c r="E96" s="65">
        <f>' MID Term 1'!H93+'MID Term 2'!E93</f>
        <v>28</v>
      </c>
      <c r="F96" s="65">
        <f>' MID Term 1'!L93+'MID Term 2'!F93</f>
        <v>28</v>
      </c>
      <c r="G96" s="65">
        <f>' MID Term 1'!P93+'MID Term 2'!J93</f>
        <v>28</v>
      </c>
      <c r="H96" s="65">
        <f>' MID Term 1'!Q93+'MID Term 2'!N93</f>
        <v>28</v>
      </c>
      <c r="I96" s="65">
        <f t="shared" si="1"/>
        <v>1</v>
      </c>
      <c r="J96" s="65">
        <f t="shared" si="2"/>
        <v>1</v>
      </c>
      <c r="K96" s="65">
        <f t="shared" si="3"/>
        <v>1</v>
      </c>
      <c r="L96" s="65">
        <f t="shared" si="4"/>
        <v>1</v>
      </c>
      <c r="M96" s="65">
        <f t="shared" si="5"/>
        <v>1</v>
      </c>
      <c r="N96" s="65">
        <f t="shared" si="6"/>
        <v>140</v>
      </c>
      <c r="O96" s="65">
        <f t="shared" si="7"/>
        <v>70</v>
      </c>
      <c r="P96" s="4"/>
      <c r="Q96" s="4"/>
      <c r="R96" s="4"/>
      <c r="S96" s="4"/>
      <c r="T96" s="4"/>
      <c r="U96" s="4"/>
      <c r="V96" s="4"/>
      <c r="W96" s="4"/>
      <c r="X96" s="4"/>
      <c r="Y96" s="4"/>
      <c r="Z96" s="40"/>
    </row>
    <row r="97" ht="19.5" customHeight="1">
      <c r="A97" s="33">
        <v>88.0</v>
      </c>
      <c r="B97" s="74" t="s">
        <v>216</v>
      </c>
      <c r="C97" s="35" t="s">
        <v>217</v>
      </c>
      <c r="D97" s="65">
        <f>' MID Term 1'!D94+'MID Term 2'!D94</f>
        <v>28</v>
      </c>
      <c r="E97" s="65">
        <f>' MID Term 1'!H94+'MID Term 2'!E94</f>
        <v>28</v>
      </c>
      <c r="F97" s="65">
        <f>' MID Term 1'!L94+'MID Term 2'!F94</f>
        <v>28</v>
      </c>
      <c r="G97" s="65">
        <f>' MID Term 1'!P94+'MID Term 2'!J94</f>
        <v>28</v>
      </c>
      <c r="H97" s="65">
        <f>' MID Term 1'!Q94+'MID Term 2'!N94</f>
        <v>28</v>
      </c>
      <c r="I97" s="65">
        <f t="shared" si="1"/>
        <v>1</v>
      </c>
      <c r="J97" s="65">
        <f t="shared" si="2"/>
        <v>1</v>
      </c>
      <c r="K97" s="65">
        <f t="shared" si="3"/>
        <v>1</v>
      </c>
      <c r="L97" s="65">
        <f t="shared" si="4"/>
        <v>1</v>
      </c>
      <c r="M97" s="65">
        <f t="shared" si="5"/>
        <v>1</v>
      </c>
      <c r="N97" s="65">
        <f t="shared" si="6"/>
        <v>140</v>
      </c>
      <c r="O97" s="65">
        <f t="shared" si="7"/>
        <v>70</v>
      </c>
      <c r="P97" s="4"/>
      <c r="Q97" s="4"/>
      <c r="R97" s="4"/>
      <c r="S97" s="4"/>
      <c r="T97" s="4"/>
      <c r="U97" s="4"/>
      <c r="V97" s="4"/>
      <c r="W97" s="4"/>
      <c r="X97" s="4"/>
      <c r="Y97" s="4"/>
      <c r="Z97" s="40"/>
    </row>
    <row r="98" ht="19.5" customHeight="1">
      <c r="A98" s="33">
        <v>89.0</v>
      </c>
      <c r="B98" s="74" t="s">
        <v>218</v>
      </c>
      <c r="C98" s="35" t="s">
        <v>219</v>
      </c>
      <c r="D98" s="65">
        <f>' MID Term 1'!D95+'MID Term 2'!D95</f>
        <v>28</v>
      </c>
      <c r="E98" s="65">
        <f>' MID Term 1'!H95+'MID Term 2'!E95</f>
        <v>28</v>
      </c>
      <c r="F98" s="65">
        <f>' MID Term 1'!L95+'MID Term 2'!F95</f>
        <v>28</v>
      </c>
      <c r="G98" s="65">
        <f>' MID Term 1'!P95+'MID Term 2'!J95</f>
        <v>28</v>
      </c>
      <c r="H98" s="65">
        <f>' MID Term 1'!Q95+'MID Term 2'!N95</f>
        <v>28</v>
      </c>
      <c r="I98" s="65">
        <f t="shared" si="1"/>
        <v>1</v>
      </c>
      <c r="J98" s="65">
        <f t="shared" si="2"/>
        <v>1</v>
      </c>
      <c r="K98" s="65">
        <f t="shared" si="3"/>
        <v>1</v>
      </c>
      <c r="L98" s="65">
        <f t="shared" si="4"/>
        <v>1</v>
      </c>
      <c r="M98" s="65">
        <f t="shared" si="5"/>
        <v>1</v>
      </c>
      <c r="N98" s="65">
        <f t="shared" si="6"/>
        <v>140</v>
      </c>
      <c r="O98" s="65">
        <f t="shared" si="7"/>
        <v>70</v>
      </c>
      <c r="P98" s="4"/>
      <c r="Q98" s="4"/>
      <c r="R98" s="4"/>
      <c r="S98" s="4"/>
      <c r="T98" s="4"/>
      <c r="U98" s="4"/>
      <c r="V98" s="4"/>
      <c r="W98" s="4"/>
      <c r="X98" s="4"/>
      <c r="Y98" s="4"/>
      <c r="Z98" s="40"/>
    </row>
    <row r="99" ht="19.5" customHeight="1">
      <c r="A99" s="33">
        <v>90.0</v>
      </c>
      <c r="B99" s="74" t="s">
        <v>220</v>
      </c>
      <c r="C99" s="35" t="s">
        <v>221</v>
      </c>
      <c r="D99" s="65">
        <f>' MID Term 1'!D96+'MID Term 2'!D96</f>
        <v>28</v>
      </c>
      <c r="E99" s="65">
        <f>' MID Term 1'!H96+'MID Term 2'!E96</f>
        <v>28</v>
      </c>
      <c r="F99" s="65">
        <f>' MID Term 1'!L96+'MID Term 2'!F96</f>
        <v>28</v>
      </c>
      <c r="G99" s="65">
        <f>' MID Term 1'!P96+'MID Term 2'!J96</f>
        <v>28</v>
      </c>
      <c r="H99" s="65">
        <f>' MID Term 1'!Q96+'MID Term 2'!N96</f>
        <v>28</v>
      </c>
      <c r="I99" s="65">
        <f t="shared" si="1"/>
        <v>1</v>
      </c>
      <c r="J99" s="65">
        <f t="shared" si="2"/>
        <v>1</v>
      </c>
      <c r="K99" s="65">
        <f t="shared" si="3"/>
        <v>1</v>
      </c>
      <c r="L99" s="65">
        <f t="shared" si="4"/>
        <v>1</v>
      </c>
      <c r="M99" s="65">
        <f t="shared" si="5"/>
        <v>1</v>
      </c>
      <c r="N99" s="65">
        <f t="shared" si="6"/>
        <v>140</v>
      </c>
      <c r="O99" s="65">
        <f t="shared" si="7"/>
        <v>70</v>
      </c>
      <c r="P99" s="4"/>
      <c r="Q99" s="4"/>
      <c r="R99" s="4"/>
      <c r="S99" s="4"/>
      <c r="T99" s="4"/>
      <c r="U99" s="4"/>
      <c r="V99" s="4"/>
      <c r="W99" s="4"/>
      <c r="X99" s="4"/>
      <c r="Y99" s="4"/>
      <c r="Z99" s="40"/>
    </row>
    <row r="100" ht="19.5" customHeight="1">
      <c r="A100" s="33">
        <v>91.0</v>
      </c>
      <c r="B100" s="74" t="s">
        <v>222</v>
      </c>
      <c r="C100" s="35" t="s">
        <v>223</v>
      </c>
      <c r="D100" s="65">
        <f>' MID Term 1'!D97+'MID Term 2'!D97</f>
        <v>23</v>
      </c>
      <c r="E100" s="65">
        <f>' MID Term 1'!H97+'MID Term 2'!E97</f>
        <v>28</v>
      </c>
      <c r="F100" s="65">
        <f>' MID Term 1'!L97+'MID Term 2'!F97</f>
        <v>28</v>
      </c>
      <c r="G100" s="65">
        <f>' MID Term 1'!P97+'MID Term 2'!J97</f>
        <v>23</v>
      </c>
      <c r="H100" s="65">
        <f>' MID Term 1'!Q97+'MID Term 2'!N97</f>
        <v>28</v>
      </c>
      <c r="I100" s="65">
        <f t="shared" si="1"/>
        <v>1</v>
      </c>
      <c r="J100" s="65">
        <f t="shared" si="2"/>
        <v>1</v>
      </c>
      <c r="K100" s="65">
        <f t="shared" si="3"/>
        <v>1</v>
      </c>
      <c r="L100" s="65">
        <f t="shared" si="4"/>
        <v>1</v>
      </c>
      <c r="M100" s="65">
        <f t="shared" si="5"/>
        <v>1</v>
      </c>
      <c r="N100" s="65">
        <f t="shared" si="6"/>
        <v>130</v>
      </c>
      <c r="O100" s="65">
        <f t="shared" si="7"/>
        <v>65</v>
      </c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0"/>
    </row>
    <row r="101" ht="19.5" customHeight="1">
      <c r="A101" s="33">
        <v>92.0</v>
      </c>
      <c r="B101" s="74" t="s">
        <v>224</v>
      </c>
      <c r="C101" s="35" t="s">
        <v>225</v>
      </c>
      <c r="D101" s="65">
        <f>' MID Term 1'!D98+'MID Term 2'!D98</f>
        <v>0</v>
      </c>
      <c r="E101" s="65">
        <f>' MID Term 1'!H98+'MID Term 2'!E98</f>
        <v>14</v>
      </c>
      <c r="F101" s="65">
        <f>' MID Term 1'!L98+'MID Term 2'!F98</f>
        <v>28</v>
      </c>
      <c r="G101" s="65">
        <f>' MID Term 1'!P98+'MID Term 2'!J98</f>
        <v>0</v>
      </c>
      <c r="H101" s="65">
        <f>' MID Term 1'!Q98+'MID Term 2'!N98</f>
        <v>14</v>
      </c>
      <c r="I101" s="65">
        <f t="shared" si="1"/>
        <v>0</v>
      </c>
      <c r="J101" s="65">
        <f t="shared" si="2"/>
        <v>0</v>
      </c>
      <c r="K101" s="65">
        <f t="shared" si="3"/>
        <v>1</v>
      </c>
      <c r="L101" s="65">
        <f t="shared" si="4"/>
        <v>0</v>
      </c>
      <c r="M101" s="65">
        <f t="shared" si="5"/>
        <v>0</v>
      </c>
      <c r="N101" s="65">
        <f t="shared" si="6"/>
        <v>56</v>
      </c>
      <c r="O101" s="65">
        <f t="shared" si="7"/>
        <v>28</v>
      </c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0"/>
    </row>
    <row r="102" ht="19.5" customHeight="1">
      <c r="A102" s="33">
        <v>93.0</v>
      </c>
      <c r="B102" s="74" t="s">
        <v>226</v>
      </c>
      <c r="C102" s="35" t="s">
        <v>227</v>
      </c>
      <c r="D102" s="65">
        <f>' MID Term 1'!D99+'MID Term 2'!D99</f>
        <v>13</v>
      </c>
      <c r="E102" s="65">
        <f>' MID Term 1'!H99+'MID Term 2'!E99</f>
        <v>14</v>
      </c>
      <c r="F102" s="65">
        <f>' MID Term 1'!L99+'MID Term 2'!F99</f>
        <v>20</v>
      </c>
      <c r="G102" s="65">
        <f>' MID Term 1'!P99+'MID Term 2'!J99</f>
        <v>13</v>
      </c>
      <c r="H102" s="65">
        <f>' MID Term 1'!Q99+'MID Term 2'!N99</f>
        <v>14</v>
      </c>
      <c r="I102" s="65">
        <f t="shared" si="1"/>
        <v>0</v>
      </c>
      <c r="J102" s="65">
        <f t="shared" si="2"/>
        <v>0</v>
      </c>
      <c r="K102" s="65">
        <f t="shared" si="3"/>
        <v>0</v>
      </c>
      <c r="L102" s="65">
        <f t="shared" si="4"/>
        <v>0</v>
      </c>
      <c r="M102" s="65">
        <f t="shared" si="5"/>
        <v>0</v>
      </c>
      <c r="N102" s="65">
        <f t="shared" si="6"/>
        <v>74</v>
      </c>
      <c r="O102" s="65">
        <f t="shared" si="7"/>
        <v>37</v>
      </c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0"/>
    </row>
    <row r="103" ht="19.5" customHeight="1">
      <c r="A103" s="33">
        <v>94.0</v>
      </c>
      <c r="B103" s="74" t="s">
        <v>228</v>
      </c>
      <c r="C103" s="35" t="s">
        <v>229</v>
      </c>
      <c r="D103" s="65">
        <f>' MID Term 1'!D100+'MID Term 2'!D100</f>
        <v>22</v>
      </c>
      <c r="E103" s="65">
        <f>' MID Term 1'!H100+'MID Term 2'!E100</f>
        <v>24</v>
      </c>
      <c r="F103" s="65">
        <f>' MID Term 1'!L100+'MID Term 2'!F100</f>
        <v>20</v>
      </c>
      <c r="G103" s="65">
        <f>' MID Term 1'!P100+'MID Term 2'!J100</f>
        <v>22</v>
      </c>
      <c r="H103" s="65">
        <f>' MID Term 1'!Q100+'MID Term 2'!N100</f>
        <v>24</v>
      </c>
      <c r="I103" s="65">
        <f t="shared" si="1"/>
        <v>1</v>
      </c>
      <c r="J103" s="65">
        <f t="shared" si="2"/>
        <v>1</v>
      </c>
      <c r="K103" s="65">
        <f t="shared" si="3"/>
        <v>0</v>
      </c>
      <c r="L103" s="65">
        <f t="shared" si="4"/>
        <v>1</v>
      </c>
      <c r="M103" s="65">
        <f t="shared" si="5"/>
        <v>1</v>
      </c>
      <c r="N103" s="65">
        <f t="shared" si="6"/>
        <v>112</v>
      </c>
      <c r="O103" s="65">
        <f t="shared" si="7"/>
        <v>56</v>
      </c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0"/>
    </row>
    <row r="104" ht="19.5" customHeight="1">
      <c r="A104" s="33">
        <v>95.0</v>
      </c>
      <c r="B104" s="74" t="s">
        <v>230</v>
      </c>
      <c r="C104" s="35" t="s">
        <v>231</v>
      </c>
      <c r="D104" s="65">
        <f>' MID Term 1'!D101+'MID Term 2'!D101</f>
        <v>28</v>
      </c>
      <c r="E104" s="65">
        <f>' MID Term 1'!H101+'MID Term 2'!E101</f>
        <v>28</v>
      </c>
      <c r="F104" s="65">
        <f>' MID Term 1'!L101+'MID Term 2'!F101</f>
        <v>28</v>
      </c>
      <c r="G104" s="65">
        <f>' MID Term 1'!P101+'MID Term 2'!J101</f>
        <v>28</v>
      </c>
      <c r="H104" s="65">
        <f>' MID Term 1'!Q101+'MID Term 2'!N101</f>
        <v>28</v>
      </c>
      <c r="I104" s="65">
        <f t="shared" si="1"/>
        <v>1</v>
      </c>
      <c r="J104" s="65">
        <f t="shared" si="2"/>
        <v>1</v>
      </c>
      <c r="K104" s="65">
        <f t="shared" si="3"/>
        <v>1</v>
      </c>
      <c r="L104" s="65">
        <f t="shared" si="4"/>
        <v>1</v>
      </c>
      <c r="M104" s="65">
        <f t="shared" si="5"/>
        <v>1</v>
      </c>
      <c r="N104" s="65">
        <f t="shared" si="6"/>
        <v>140</v>
      </c>
      <c r="O104" s="65">
        <f t="shared" si="7"/>
        <v>70</v>
      </c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0"/>
    </row>
    <row r="105" ht="19.5" customHeight="1">
      <c r="A105" s="33">
        <v>96.0</v>
      </c>
      <c r="B105" s="74" t="s">
        <v>232</v>
      </c>
      <c r="C105" s="35" t="s">
        <v>233</v>
      </c>
      <c r="D105" s="65">
        <f>' MID Term 1'!D102+'MID Term 2'!D102</f>
        <v>10</v>
      </c>
      <c r="E105" s="65">
        <f>' MID Term 1'!H102+'MID Term 2'!E102</f>
        <v>14</v>
      </c>
      <c r="F105" s="65">
        <f>' MID Term 1'!L102+'MID Term 2'!F102</f>
        <v>26</v>
      </c>
      <c r="G105" s="65">
        <f>' MID Term 1'!P102+'MID Term 2'!J102</f>
        <v>10</v>
      </c>
      <c r="H105" s="65">
        <f>' MID Term 1'!Q102+'MID Term 2'!N102</f>
        <v>14</v>
      </c>
      <c r="I105" s="65">
        <f t="shared" si="1"/>
        <v>0</v>
      </c>
      <c r="J105" s="65">
        <f t="shared" si="2"/>
        <v>0</v>
      </c>
      <c r="K105" s="65">
        <f t="shared" si="3"/>
        <v>1</v>
      </c>
      <c r="L105" s="65">
        <f t="shared" si="4"/>
        <v>0</v>
      </c>
      <c r="M105" s="65">
        <f t="shared" si="5"/>
        <v>0</v>
      </c>
      <c r="N105" s="65">
        <f t="shared" si="6"/>
        <v>74</v>
      </c>
      <c r="O105" s="65">
        <f t="shared" si="7"/>
        <v>37</v>
      </c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0"/>
    </row>
    <row r="106" ht="19.5" customHeight="1">
      <c r="A106" s="33">
        <v>97.0</v>
      </c>
      <c r="B106" s="74" t="s">
        <v>234</v>
      </c>
      <c r="C106" s="35" t="s">
        <v>235</v>
      </c>
      <c r="D106" s="65">
        <f>' MID Term 1'!D103+'MID Term 2'!D103</f>
        <v>26</v>
      </c>
      <c r="E106" s="65">
        <f>' MID Term 1'!H103+'MID Term 2'!E103</f>
        <v>16</v>
      </c>
      <c r="F106" s="65">
        <f>' MID Term 1'!L103+'MID Term 2'!F103</f>
        <v>0</v>
      </c>
      <c r="G106" s="65">
        <f>' MID Term 1'!P103+'MID Term 2'!J103</f>
        <v>26</v>
      </c>
      <c r="H106" s="65">
        <f>' MID Term 1'!Q103+'MID Term 2'!N103</f>
        <v>16</v>
      </c>
      <c r="I106" s="65">
        <f t="shared" si="1"/>
        <v>1</v>
      </c>
      <c r="J106" s="65">
        <f t="shared" si="2"/>
        <v>0</v>
      </c>
      <c r="K106" s="65">
        <f t="shared" si="3"/>
        <v>0</v>
      </c>
      <c r="L106" s="65">
        <f t="shared" si="4"/>
        <v>1</v>
      </c>
      <c r="M106" s="65">
        <f t="shared" si="5"/>
        <v>0</v>
      </c>
      <c r="N106" s="65">
        <f t="shared" si="6"/>
        <v>84</v>
      </c>
      <c r="O106" s="65">
        <f t="shared" si="7"/>
        <v>42</v>
      </c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0"/>
    </row>
    <row r="107" ht="19.5" customHeight="1">
      <c r="A107" s="33">
        <v>98.0</v>
      </c>
      <c r="B107" s="74" t="s">
        <v>236</v>
      </c>
      <c r="C107" s="35" t="s">
        <v>237</v>
      </c>
      <c r="D107" s="65">
        <f>' MID Term 1'!D104+'MID Term 2'!D104</f>
        <v>28</v>
      </c>
      <c r="E107" s="65">
        <f>' MID Term 1'!H104+'MID Term 2'!E104</f>
        <v>28</v>
      </c>
      <c r="F107" s="65">
        <f>' MID Term 1'!L104+'MID Term 2'!F104</f>
        <v>28</v>
      </c>
      <c r="G107" s="65">
        <f>' MID Term 1'!P104+'MID Term 2'!J104</f>
        <v>28</v>
      </c>
      <c r="H107" s="65">
        <f>' MID Term 1'!Q104+'MID Term 2'!N104</f>
        <v>28</v>
      </c>
      <c r="I107" s="65">
        <f t="shared" si="1"/>
        <v>1</v>
      </c>
      <c r="J107" s="65">
        <f t="shared" si="2"/>
        <v>1</v>
      </c>
      <c r="K107" s="65">
        <f t="shared" si="3"/>
        <v>1</v>
      </c>
      <c r="L107" s="65">
        <f t="shared" si="4"/>
        <v>1</v>
      </c>
      <c r="M107" s="65">
        <f t="shared" si="5"/>
        <v>1</v>
      </c>
      <c r="N107" s="65">
        <f t="shared" si="6"/>
        <v>140</v>
      </c>
      <c r="O107" s="65">
        <f t="shared" si="7"/>
        <v>70</v>
      </c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0"/>
    </row>
    <row r="108" ht="19.5" customHeight="1">
      <c r="A108" s="33">
        <v>99.0</v>
      </c>
      <c r="B108" s="74" t="s">
        <v>238</v>
      </c>
      <c r="C108" s="35" t="s">
        <v>239</v>
      </c>
      <c r="D108" s="65">
        <f>' MID Term 1'!D105+'MID Term 2'!D105</f>
        <v>23</v>
      </c>
      <c r="E108" s="65">
        <f>' MID Term 1'!H105+'MID Term 2'!E105</f>
        <v>28</v>
      </c>
      <c r="F108" s="65">
        <f>' MID Term 1'!L105+'MID Term 2'!F105</f>
        <v>28</v>
      </c>
      <c r="G108" s="65">
        <f>' MID Term 1'!P105+'MID Term 2'!J105</f>
        <v>23</v>
      </c>
      <c r="H108" s="65">
        <f>' MID Term 1'!Q105+'MID Term 2'!N105</f>
        <v>28</v>
      </c>
      <c r="I108" s="65">
        <f t="shared" si="1"/>
        <v>1</v>
      </c>
      <c r="J108" s="65">
        <f t="shared" si="2"/>
        <v>1</v>
      </c>
      <c r="K108" s="65">
        <f t="shared" si="3"/>
        <v>1</v>
      </c>
      <c r="L108" s="65">
        <f t="shared" si="4"/>
        <v>1</v>
      </c>
      <c r="M108" s="65">
        <f t="shared" si="5"/>
        <v>1</v>
      </c>
      <c r="N108" s="65">
        <f t="shared" si="6"/>
        <v>130</v>
      </c>
      <c r="O108" s="65">
        <f t="shared" si="7"/>
        <v>65</v>
      </c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0"/>
    </row>
    <row r="109" ht="19.5" customHeight="1">
      <c r="A109" s="33">
        <v>100.0</v>
      </c>
      <c r="B109" s="74" t="s">
        <v>240</v>
      </c>
      <c r="C109" s="35" t="s">
        <v>241</v>
      </c>
      <c r="D109" s="65">
        <f>' MID Term 1'!D106+'MID Term 2'!D106</f>
        <v>28</v>
      </c>
      <c r="E109" s="65">
        <f>' MID Term 1'!H106+'MID Term 2'!E106</f>
        <v>28</v>
      </c>
      <c r="F109" s="65">
        <f>' MID Term 1'!L106+'MID Term 2'!F106</f>
        <v>28</v>
      </c>
      <c r="G109" s="65">
        <f>' MID Term 1'!P106+'MID Term 2'!J106</f>
        <v>28</v>
      </c>
      <c r="H109" s="65">
        <f>' MID Term 1'!Q106+'MID Term 2'!N106</f>
        <v>28</v>
      </c>
      <c r="I109" s="65">
        <f t="shared" si="1"/>
        <v>1</v>
      </c>
      <c r="J109" s="65">
        <f t="shared" si="2"/>
        <v>1</v>
      </c>
      <c r="K109" s="65">
        <f t="shared" si="3"/>
        <v>1</v>
      </c>
      <c r="L109" s="65">
        <f t="shared" si="4"/>
        <v>1</v>
      </c>
      <c r="M109" s="65">
        <f t="shared" si="5"/>
        <v>1</v>
      </c>
      <c r="N109" s="65">
        <f t="shared" si="6"/>
        <v>140</v>
      </c>
      <c r="O109" s="65">
        <f t="shared" si="7"/>
        <v>70</v>
      </c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ht="19.5" customHeight="1">
      <c r="A110" s="33">
        <v>101.0</v>
      </c>
      <c r="B110" s="74" t="s">
        <v>242</v>
      </c>
      <c r="C110" s="35" t="s">
        <v>243</v>
      </c>
      <c r="D110" s="65">
        <f>' MID Term 1'!D107+'MID Term 2'!D107</f>
        <v>23</v>
      </c>
      <c r="E110" s="65">
        <f>' MID Term 1'!H107+'MID Term 2'!E107</f>
        <v>0</v>
      </c>
      <c r="F110" s="65">
        <f>' MID Term 1'!L107+'MID Term 2'!F107</f>
        <v>28</v>
      </c>
      <c r="G110" s="65">
        <f>' MID Term 1'!P107+'MID Term 2'!J107</f>
        <v>23</v>
      </c>
      <c r="H110" s="65">
        <f>' MID Term 1'!Q107+'MID Term 2'!N107</f>
        <v>0</v>
      </c>
      <c r="I110" s="65">
        <f t="shared" si="1"/>
        <v>1</v>
      </c>
      <c r="J110" s="65">
        <f t="shared" si="2"/>
        <v>0</v>
      </c>
      <c r="K110" s="65">
        <f t="shared" si="3"/>
        <v>1</v>
      </c>
      <c r="L110" s="65">
        <f t="shared" si="4"/>
        <v>1</v>
      </c>
      <c r="M110" s="65">
        <f t="shared" si="5"/>
        <v>0</v>
      </c>
      <c r="N110" s="65">
        <f t="shared" si="6"/>
        <v>74</v>
      </c>
      <c r="O110" s="65">
        <f t="shared" si="7"/>
        <v>37</v>
      </c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ht="19.5" customHeight="1">
      <c r="A111" s="33">
        <v>102.0</v>
      </c>
      <c r="B111" s="74" t="s">
        <v>244</v>
      </c>
      <c r="C111" s="35" t="s">
        <v>245</v>
      </c>
      <c r="D111" s="65">
        <f>' MID Term 1'!D108+'MID Term 2'!D108</f>
        <v>28</v>
      </c>
      <c r="E111" s="65">
        <f>' MID Term 1'!H108+'MID Term 2'!E108</f>
        <v>28</v>
      </c>
      <c r="F111" s="65">
        <f>' MID Term 1'!L108+'MID Term 2'!F108</f>
        <v>28</v>
      </c>
      <c r="G111" s="65">
        <f>' MID Term 1'!P108+'MID Term 2'!J108</f>
        <v>28</v>
      </c>
      <c r="H111" s="65">
        <f>' MID Term 1'!Q108+'MID Term 2'!N108</f>
        <v>28</v>
      </c>
      <c r="I111" s="65">
        <f t="shared" si="1"/>
        <v>1</v>
      </c>
      <c r="J111" s="65">
        <f t="shared" si="2"/>
        <v>1</v>
      </c>
      <c r="K111" s="65">
        <f t="shared" si="3"/>
        <v>1</v>
      </c>
      <c r="L111" s="65">
        <f t="shared" si="4"/>
        <v>1</v>
      </c>
      <c r="M111" s="65">
        <f t="shared" si="5"/>
        <v>1</v>
      </c>
      <c r="N111" s="65">
        <f t="shared" si="6"/>
        <v>140</v>
      </c>
      <c r="O111" s="65">
        <f t="shared" si="7"/>
        <v>70</v>
      </c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ht="19.5" customHeight="1">
      <c r="A112" s="33">
        <v>103.0</v>
      </c>
      <c r="B112" s="74" t="s">
        <v>246</v>
      </c>
      <c r="C112" s="35" t="s">
        <v>247</v>
      </c>
      <c r="D112" s="65">
        <f>' MID Term 1'!D109+'MID Term 2'!D109</f>
        <v>28</v>
      </c>
      <c r="E112" s="65">
        <f>' MID Term 1'!H109+'MID Term 2'!E109</f>
        <v>28</v>
      </c>
      <c r="F112" s="65">
        <f>' MID Term 1'!L109+'MID Term 2'!F109</f>
        <v>28</v>
      </c>
      <c r="G112" s="65">
        <f>' MID Term 1'!P109+'MID Term 2'!J109</f>
        <v>28</v>
      </c>
      <c r="H112" s="65">
        <f>' MID Term 1'!Q109+'MID Term 2'!N109</f>
        <v>28</v>
      </c>
      <c r="I112" s="65">
        <f t="shared" si="1"/>
        <v>1</v>
      </c>
      <c r="J112" s="65">
        <f t="shared" si="2"/>
        <v>1</v>
      </c>
      <c r="K112" s="65">
        <f t="shared" si="3"/>
        <v>1</v>
      </c>
      <c r="L112" s="65">
        <f t="shared" si="4"/>
        <v>1</v>
      </c>
      <c r="M112" s="65">
        <f t="shared" si="5"/>
        <v>1</v>
      </c>
      <c r="N112" s="65">
        <f t="shared" si="6"/>
        <v>140</v>
      </c>
      <c r="O112" s="65">
        <f t="shared" si="7"/>
        <v>70</v>
      </c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ht="19.5" customHeight="1">
      <c r="A113" s="33">
        <v>104.0</v>
      </c>
      <c r="B113" s="74" t="s">
        <v>248</v>
      </c>
      <c r="C113" s="35" t="s">
        <v>249</v>
      </c>
      <c r="D113" s="65">
        <f>' MID Term 1'!D110+'MID Term 2'!D110</f>
        <v>28</v>
      </c>
      <c r="E113" s="65">
        <f>' MID Term 1'!H110+'MID Term 2'!E110</f>
        <v>28</v>
      </c>
      <c r="F113" s="65">
        <f>' MID Term 1'!L110+'MID Term 2'!F110</f>
        <v>10</v>
      </c>
      <c r="G113" s="65">
        <f>' MID Term 1'!P110+'MID Term 2'!J110</f>
        <v>28</v>
      </c>
      <c r="H113" s="65">
        <f>' MID Term 1'!Q110+'MID Term 2'!N110</f>
        <v>28</v>
      </c>
      <c r="I113" s="65">
        <f t="shared" si="1"/>
        <v>1</v>
      </c>
      <c r="J113" s="65">
        <f t="shared" si="2"/>
        <v>1</v>
      </c>
      <c r="K113" s="65">
        <f t="shared" si="3"/>
        <v>0</v>
      </c>
      <c r="L113" s="65">
        <f t="shared" si="4"/>
        <v>1</v>
      </c>
      <c r="M113" s="65">
        <f t="shared" si="5"/>
        <v>1</v>
      </c>
      <c r="N113" s="65">
        <f t="shared" si="6"/>
        <v>122</v>
      </c>
      <c r="O113" s="65">
        <f t="shared" si="7"/>
        <v>61</v>
      </c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ht="19.5" customHeight="1">
      <c r="A114" s="33">
        <v>105.0</v>
      </c>
      <c r="B114" s="74" t="s">
        <v>250</v>
      </c>
      <c r="C114" s="35" t="s">
        <v>251</v>
      </c>
      <c r="D114" s="65">
        <f>' MID Term 1'!D111+'MID Term 2'!D111</f>
        <v>28</v>
      </c>
      <c r="E114" s="65">
        <f>' MID Term 1'!H111+'MID Term 2'!E111</f>
        <v>28</v>
      </c>
      <c r="F114" s="65">
        <f>' MID Term 1'!L111+'MID Term 2'!F111</f>
        <v>28</v>
      </c>
      <c r="G114" s="65">
        <f>' MID Term 1'!P111+'MID Term 2'!J111</f>
        <v>28</v>
      </c>
      <c r="H114" s="65">
        <f>' MID Term 1'!Q111+'MID Term 2'!N111</f>
        <v>28</v>
      </c>
      <c r="I114" s="65">
        <f t="shared" si="1"/>
        <v>1</v>
      </c>
      <c r="J114" s="65">
        <f t="shared" si="2"/>
        <v>1</v>
      </c>
      <c r="K114" s="65">
        <f t="shared" si="3"/>
        <v>1</v>
      </c>
      <c r="L114" s="65">
        <f t="shared" si="4"/>
        <v>1</v>
      </c>
      <c r="M114" s="65">
        <f t="shared" si="5"/>
        <v>1</v>
      </c>
      <c r="N114" s="65">
        <f t="shared" si="6"/>
        <v>140</v>
      </c>
      <c r="O114" s="65">
        <f t="shared" si="7"/>
        <v>70</v>
      </c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ht="19.5" customHeight="1">
      <c r="A115" s="33">
        <v>106.0</v>
      </c>
      <c r="B115" s="74" t="s">
        <v>252</v>
      </c>
      <c r="C115" s="35" t="s">
        <v>253</v>
      </c>
      <c r="D115" s="65">
        <f>' MID Term 1'!D112+'MID Term 2'!D112</f>
        <v>28</v>
      </c>
      <c r="E115" s="65">
        <f>' MID Term 1'!H112+'MID Term 2'!E112</f>
        <v>28</v>
      </c>
      <c r="F115" s="65">
        <f>' MID Term 1'!L112+'MID Term 2'!F112</f>
        <v>10</v>
      </c>
      <c r="G115" s="65">
        <f>' MID Term 1'!P112+'MID Term 2'!J112</f>
        <v>28</v>
      </c>
      <c r="H115" s="65">
        <f>' MID Term 1'!Q112+'MID Term 2'!N112</f>
        <v>28</v>
      </c>
      <c r="I115" s="65">
        <f t="shared" si="1"/>
        <v>1</v>
      </c>
      <c r="J115" s="65">
        <f t="shared" si="2"/>
        <v>1</v>
      </c>
      <c r="K115" s="65">
        <f t="shared" si="3"/>
        <v>0</v>
      </c>
      <c r="L115" s="65">
        <f t="shared" si="4"/>
        <v>1</v>
      </c>
      <c r="M115" s="65">
        <f t="shared" si="5"/>
        <v>1</v>
      </c>
      <c r="N115" s="65">
        <f t="shared" si="6"/>
        <v>122</v>
      </c>
      <c r="O115" s="65">
        <f t="shared" si="7"/>
        <v>61</v>
      </c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ht="19.5" customHeight="1">
      <c r="A116" s="33">
        <v>107.0</v>
      </c>
      <c r="B116" s="74" t="s">
        <v>254</v>
      </c>
      <c r="C116" s="35" t="s">
        <v>255</v>
      </c>
      <c r="D116" s="65">
        <f>' MID Term 1'!D113+'MID Term 2'!D113</f>
        <v>20</v>
      </c>
      <c r="E116" s="65">
        <f>' MID Term 1'!H113+'MID Term 2'!E113</f>
        <v>14</v>
      </c>
      <c r="F116" s="65">
        <f>' MID Term 1'!L113+'MID Term 2'!F113</f>
        <v>0</v>
      </c>
      <c r="G116" s="65">
        <f>' MID Term 1'!P113+'MID Term 2'!J113</f>
        <v>20</v>
      </c>
      <c r="H116" s="65">
        <f>' MID Term 1'!Q113+'MID Term 2'!N113</f>
        <v>20</v>
      </c>
      <c r="I116" s="65">
        <f t="shared" si="1"/>
        <v>0</v>
      </c>
      <c r="J116" s="65">
        <f t="shared" si="2"/>
        <v>0</v>
      </c>
      <c r="K116" s="65">
        <f t="shared" si="3"/>
        <v>0</v>
      </c>
      <c r="L116" s="65">
        <f t="shared" si="4"/>
        <v>0</v>
      </c>
      <c r="M116" s="65">
        <f t="shared" si="5"/>
        <v>0</v>
      </c>
      <c r="N116" s="65">
        <f t="shared" si="6"/>
        <v>74</v>
      </c>
      <c r="O116" s="65">
        <f t="shared" si="7"/>
        <v>37</v>
      </c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ht="19.5" customHeight="1">
      <c r="A117" s="33">
        <v>108.0</v>
      </c>
      <c r="B117" s="74" t="s">
        <v>256</v>
      </c>
      <c r="C117" s="35" t="s">
        <v>257</v>
      </c>
      <c r="D117" s="65">
        <f>' MID Term 1'!D114+'MID Term 2'!D114</f>
        <v>28</v>
      </c>
      <c r="E117" s="65">
        <f>' MID Term 1'!H114+'MID Term 2'!E114</f>
        <v>28</v>
      </c>
      <c r="F117" s="65">
        <f>' MID Term 1'!L114+'MID Term 2'!F114</f>
        <v>10</v>
      </c>
      <c r="G117" s="65">
        <f>' MID Term 1'!P114+'MID Term 2'!J114</f>
        <v>28</v>
      </c>
      <c r="H117" s="65">
        <f>' MID Term 1'!Q114+'MID Term 2'!N114</f>
        <v>28</v>
      </c>
      <c r="I117" s="65">
        <f t="shared" si="1"/>
        <v>1</v>
      </c>
      <c r="J117" s="65">
        <f t="shared" si="2"/>
        <v>1</v>
      </c>
      <c r="K117" s="65">
        <f t="shared" si="3"/>
        <v>0</v>
      </c>
      <c r="L117" s="65">
        <f t="shared" si="4"/>
        <v>1</v>
      </c>
      <c r="M117" s="65">
        <f t="shared" si="5"/>
        <v>1</v>
      </c>
      <c r="N117" s="65">
        <f t="shared" si="6"/>
        <v>122</v>
      </c>
      <c r="O117" s="65">
        <f t="shared" si="7"/>
        <v>61</v>
      </c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ht="19.5" customHeight="1">
      <c r="A118" s="33">
        <v>109.0</v>
      </c>
      <c r="B118" s="74" t="s">
        <v>258</v>
      </c>
      <c r="C118" s="35" t="s">
        <v>259</v>
      </c>
      <c r="D118" s="65">
        <f>' MID Term 1'!D115+'MID Term 2'!D115</f>
        <v>28</v>
      </c>
      <c r="E118" s="65">
        <f>' MID Term 1'!H115+'MID Term 2'!E115</f>
        <v>28</v>
      </c>
      <c r="F118" s="65">
        <f>' MID Term 1'!L115+'MID Term 2'!F115</f>
        <v>28</v>
      </c>
      <c r="G118" s="65">
        <f>' MID Term 1'!P115+'MID Term 2'!J115</f>
        <v>28</v>
      </c>
      <c r="H118" s="65">
        <f>' MID Term 1'!Q115+'MID Term 2'!N115</f>
        <v>28</v>
      </c>
      <c r="I118" s="65">
        <f t="shared" si="1"/>
        <v>1</v>
      </c>
      <c r="J118" s="65">
        <f t="shared" si="2"/>
        <v>1</v>
      </c>
      <c r="K118" s="65">
        <f t="shared" si="3"/>
        <v>1</v>
      </c>
      <c r="L118" s="65">
        <f t="shared" si="4"/>
        <v>1</v>
      </c>
      <c r="M118" s="65">
        <f t="shared" si="5"/>
        <v>1</v>
      </c>
      <c r="N118" s="65">
        <f t="shared" si="6"/>
        <v>140</v>
      </c>
      <c r="O118" s="65">
        <f t="shared" si="7"/>
        <v>70</v>
      </c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ht="19.5" customHeight="1">
      <c r="A119" s="33">
        <v>110.0</v>
      </c>
      <c r="B119" s="74" t="s">
        <v>260</v>
      </c>
      <c r="C119" s="35" t="s">
        <v>261</v>
      </c>
      <c r="D119" s="65">
        <f>' MID Term 1'!D116+'MID Term 2'!D116</f>
        <v>28</v>
      </c>
      <c r="E119" s="65">
        <f>' MID Term 1'!H116+'MID Term 2'!E116</f>
        <v>28</v>
      </c>
      <c r="F119" s="65">
        <f>' MID Term 1'!L116+'MID Term 2'!F116</f>
        <v>28</v>
      </c>
      <c r="G119" s="65">
        <f>' MID Term 1'!P116+'MID Term 2'!J116</f>
        <v>28</v>
      </c>
      <c r="H119" s="65">
        <f>' MID Term 1'!Q116+'MID Term 2'!N116</f>
        <v>28</v>
      </c>
      <c r="I119" s="65">
        <f t="shared" si="1"/>
        <v>1</v>
      </c>
      <c r="J119" s="65">
        <f t="shared" si="2"/>
        <v>1</v>
      </c>
      <c r="K119" s="65">
        <f t="shared" si="3"/>
        <v>1</v>
      </c>
      <c r="L119" s="65">
        <f t="shared" si="4"/>
        <v>1</v>
      </c>
      <c r="M119" s="65">
        <f t="shared" si="5"/>
        <v>1</v>
      </c>
      <c r="N119" s="65">
        <f t="shared" si="6"/>
        <v>140</v>
      </c>
      <c r="O119" s="65">
        <f t="shared" si="7"/>
        <v>70</v>
      </c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ht="19.5" customHeight="1">
      <c r="A120" s="33">
        <v>111.0</v>
      </c>
      <c r="B120" s="74" t="s">
        <v>262</v>
      </c>
      <c r="C120" s="35" t="s">
        <v>263</v>
      </c>
      <c r="D120" s="65">
        <f>' MID Term 1'!D117+'MID Term 2'!D117</f>
        <v>22</v>
      </c>
      <c r="E120" s="65">
        <f>' MID Term 1'!H117+'MID Term 2'!E117</f>
        <v>25</v>
      </c>
      <c r="F120" s="65">
        <f>' MID Term 1'!L117+'MID Term 2'!F117</f>
        <v>28</v>
      </c>
      <c r="G120" s="65">
        <f>' MID Term 1'!P117+'MID Term 2'!J117</f>
        <v>22</v>
      </c>
      <c r="H120" s="65">
        <f>' MID Term 1'!Q117+'MID Term 2'!N117</f>
        <v>25</v>
      </c>
      <c r="I120" s="65">
        <f t="shared" si="1"/>
        <v>1</v>
      </c>
      <c r="J120" s="65">
        <f t="shared" si="2"/>
        <v>1</v>
      </c>
      <c r="K120" s="65">
        <f t="shared" si="3"/>
        <v>1</v>
      </c>
      <c r="L120" s="65">
        <f t="shared" si="4"/>
        <v>1</v>
      </c>
      <c r="M120" s="65">
        <f t="shared" si="5"/>
        <v>1</v>
      </c>
      <c r="N120" s="65">
        <f t="shared" si="6"/>
        <v>122</v>
      </c>
      <c r="O120" s="65">
        <f t="shared" si="7"/>
        <v>61</v>
      </c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ht="19.5" customHeight="1">
      <c r="A121" s="63"/>
      <c r="B121" s="63"/>
      <c r="C121" s="63" t="s">
        <v>314</v>
      </c>
      <c r="D121" s="103">
        <v>124.0</v>
      </c>
      <c r="E121" s="103">
        <v>124.0</v>
      </c>
      <c r="F121" s="103">
        <v>124.0</v>
      </c>
      <c r="G121" s="103">
        <v>124.0</v>
      </c>
      <c r="H121" s="103">
        <v>124.0</v>
      </c>
      <c r="I121" s="103">
        <f t="shared" ref="I121:M121" si="8">SUM(I10:I120)</f>
        <v>95</v>
      </c>
      <c r="J121" s="103">
        <f t="shared" si="8"/>
        <v>84</v>
      </c>
      <c r="K121" s="103">
        <f t="shared" si="8"/>
        <v>97</v>
      </c>
      <c r="L121" s="103">
        <f t="shared" si="8"/>
        <v>94</v>
      </c>
      <c r="M121" s="103">
        <f t="shared" si="8"/>
        <v>82</v>
      </c>
      <c r="N121" s="63"/>
      <c r="O121" s="63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ht="19.5" customHeight="1">
      <c r="A122" s="104" t="s">
        <v>315</v>
      </c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1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ht="19.5" customHeight="1">
      <c r="A123" s="61"/>
      <c r="O123" s="62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ht="19.5" customHeight="1">
      <c r="A124" s="61"/>
      <c r="O124" s="62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ht="19.5" customHeight="1">
      <c r="A125" s="52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ht="15.75" customHeight="1">
      <c r="A126" s="67" t="s">
        <v>264</v>
      </c>
      <c r="B126" s="2"/>
      <c r="C126" s="3"/>
      <c r="D126" s="105" t="s">
        <v>265</v>
      </c>
      <c r="E126" s="105" t="s">
        <v>266</v>
      </c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ht="19.5" customHeight="1">
      <c r="A127" s="67" t="s">
        <v>316</v>
      </c>
      <c r="B127" s="2"/>
      <c r="C127" s="3"/>
      <c r="D127" s="106">
        <f>ROUND((I121/D121*100),0)</f>
        <v>77</v>
      </c>
      <c r="E127" s="105">
        <f t="shared" ref="E127:E131" si="9">IF(D127&gt;100,"ERROR",IF(D127&gt;=61,3,IF(D127&gt;=46,2,IF(D127&gt;=16,1,IF(D127&gt;15,0,0)))))</f>
        <v>3</v>
      </c>
      <c r="F127" s="106">
        <f t="shared" ref="F127:F131" si="10">E127*0.2</f>
        <v>0.6</v>
      </c>
      <c r="G127" s="106"/>
      <c r="H127" s="106"/>
      <c r="I127" s="107"/>
      <c r="J127" s="107"/>
      <c r="K127" s="107"/>
      <c r="L127" s="106"/>
      <c r="M127" s="106"/>
      <c r="N127" s="106"/>
      <c r="O127" s="106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ht="19.5" customHeight="1">
      <c r="A128" s="67" t="s">
        <v>317</v>
      </c>
      <c r="B128" s="2"/>
      <c r="C128" s="3"/>
      <c r="D128" s="106">
        <f>ROUND((J121/E121*100),0)</f>
        <v>68</v>
      </c>
      <c r="E128" s="105">
        <f t="shared" si="9"/>
        <v>3</v>
      </c>
      <c r="F128" s="106">
        <f t="shared" si="10"/>
        <v>0.6</v>
      </c>
      <c r="G128" s="106"/>
      <c r="H128" s="67"/>
      <c r="I128" s="108" t="s">
        <v>318</v>
      </c>
      <c r="J128" s="109"/>
      <c r="K128" s="110">
        <f>SUM(F127:F131)</f>
        <v>3</v>
      </c>
      <c r="L128" s="111"/>
      <c r="M128" s="106"/>
      <c r="N128" s="106"/>
      <c r="O128" s="106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ht="19.5" customHeight="1">
      <c r="A129" s="67" t="s">
        <v>319</v>
      </c>
      <c r="B129" s="2"/>
      <c r="C129" s="3"/>
      <c r="D129" s="106">
        <f>ROUND((K121/F121*100),0)</f>
        <v>78</v>
      </c>
      <c r="E129" s="105">
        <f t="shared" si="9"/>
        <v>3</v>
      </c>
      <c r="F129" s="106">
        <f t="shared" si="10"/>
        <v>0.6</v>
      </c>
      <c r="G129" s="106"/>
      <c r="H129" s="106"/>
      <c r="I129" s="112"/>
      <c r="J129" s="112"/>
      <c r="K129" s="112"/>
      <c r="L129" s="106"/>
      <c r="M129" s="106"/>
      <c r="N129" s="106"/>
      <c r="O129" s="106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ht="19.5" customHeight="1">
      <c r="A130" s="67" t="s">
        <v>320</v>
      </c>
      <c r="B130" s="2"/>
      <c r="C130" s="3"/>
      <c r="D130" s="106">
        <f>ROUND((L121/G121*100),0)</f>
        <v>76</v>
      </c>
      <c r="E130" s="105">
        <f t="shared" si="9"/>
        <v>3</v>
      </c>
      <c r="F130" s="106">
        <f t="shared" si="10"/>
        <v>0.6</v>
      </c>
      <c r="G130" s="106"/>
      <c r="H130" s="106"/>
      <c r="I130" s="106"/>
      <c r="J130" s="106"/>
      <c r="K130" s="106"/>
      <c r="L130" s="106"/>
      <c r="M130" s="106"/>
      <c r="N130" s="106"/>
      <c r="O130" s="106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ht="19.5" customHeight="1">
      <c r="A131" s="67" t="s">
        <v>321</v>
      </c>
      <c r="B131" s="2"/>
      <c r="C131" s="3"/>
      <c r="D131" s="106">
        <f>ROUND((M121/H121*100),0)</f>
        <v>66</v>
      </c>
      <c r="E131" s="105">
        <f t="shared" si="9"/>
        <v>3</v>
      </c>
      <c r="F131" s="106">
        <f t="shared" si="10"/>
        <v>0.6</v>
      </c>
      <c r="G131" s="106"/>
      <c r="H131" s="106"/>
      <c r="I131" s="106"/>
      <c r="J131" s="106"/>
      <c r="K131" s="106"/>
      <c r="L131" s="106"/>
      <c r="M131" s="106"/>
      <c r="N131" s="106"/>
      <c r="O131" s="106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ht="19.5" customHeight="1">
      <c r="A132" s="104" t="s">
        <v>322</v>
      </c>
      <c r="B132" s="50"/>
      <c r="C132" s="50"/>
      <c r="D132" s="50"/>
      <c r="E132" s="50"/>
      <c r="F132" s="50"/>
      <c r="G132" s="50"/>
      <c r="H132" s="51"/>
      <c r="I132" s="104" t="s">
        <v>323</v>
      </c>
      <c r="J132" s="50"/>
      <c r="K132" s="50"/>
      <c r="L132" s="50"/>
      <c r="M132" s="50"/>
      <c r="N132" s="50"/>
      <c r="O132" s="51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ht="19.5" customHeight="1">
      <c r="A133" s="61"/>
      <c r="H133" s="62"/>
      <c r="I133" s="61"/>
      <c r="O133" s="62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ht="19.5" customHeight="1">
      <c r="A134" s="61"/>
      <c r="H134" s="62"/>
      <c r="I134" s="61"/>
      <c r="O134" s="62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ht="19.5" customHeight="1">
      <c r="A135" s="52"/>
      <c r="B135" s="53"/>
      <c r="C135" s="53"/>
      <c r="D135" s="53"/>
      <c r="E135" s="53"/>
      <c r="F135" s="53"/>
      <c r="G135" s="53"/>
      <c r="H135" s="54"/>
      <c r="I135" s="52"/>
      <c r="J135" s="53"/>
      <c r="K135" s="53"/>
      <c r="L135" s="53"/>
      <c r="M135" s="53"/>
      <c r="N135" s="53"/>
      <c r="O135" s="5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ht="15.75" customHeight="1">
      <c r="C136" s="113"/>
    </row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7">
    <mergeCell ref="E5:E6"/>
    <mergeCell ref="F5:F6"/>
    <mergeCell ref="I5:M5"/>
    <mergeCell ref="N5:N7"/>
    <mergeCell ref="I6:I7"/>
    <mergeCell ref="J6:J7"/>
    <mergeCell ref="K6:K7"/>
    <mergeCell ref="L6:L7"/>
    <mergeCell ref="M6:M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A131:C131"/>
    <mergeCell ref="A132:H135"/>
    <mergeCell ref="I132:O135"/>
    <mergeCell ref="A122:O125"/>
    <mergeCell ref="A126:C126"/>
    <mergeCell ref="A127:C127"/>
    <mergeCell ref="A128:C128"/>
    <mergeCell ref="I128:J128"/>
    <mergeCell ref="A129:C129"/>
    <mergeCell ref="A130:C130"/>
  </mergeCells>
  <conditionalFormatting sqref="I10:M121">
    <cfRule type="cellIs" dxfId="1" priority="1" operator="equal">
      <formula>0</formula>
    </cfRule>
  </conditionalFormatting>
  <conditionalFormatting sqref="D10:H121 N10:O120">
    <cfRule type="containsText" dxfId="0" priority="2" operator="containsText" text="AB">
      <formula>NOT(ISERROR(SEARCH(("AB"),(D10))))</formula>
    </cfRule>
  </conditionalFormatting>
  <printOptions/>
  <pageMargins bottom="0.75" footer="0.0" header="0.0" left="0.7" right="0.7" top="0.75"/>
  <pageSetup paperSize="9" orientation="landscape"/>
  <rowBreaks count="1" manualBreakCount="1">
    <brk id="53" man="1"/>
  </row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2018-02-21T04:44:08Z</dcterms:created>
  <dc:creator>Shruti Jain</dc:creator>
</cp:coreProperties>
</file>