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EE Department\Attaintment_Course File\BEE Attaintment Sheet\"/>
    </mc:Choice>
  </mc:AlternateContent>
  <xr:revisionPtr revIDLastSave="0" documentId="13_ncr:1_{9665FB7C-75DE-40B6-9AB2-2BB54B8EFC65}" xr6:coauthVersionLast="47" xr6:coauthVersionMax="47" xr10:uidLastSave="{00000000-0000-0000-0000-000000000000}"/>
  <bookViews>
    <workbookView xWindow="-110" yWindow="-110" windowWidth="19420" windowHeight="10300" firstSheet="8" activeTab="10" xr2:uid="{00000000-000D-0000-FFFF-FFFF00000000}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IDAL 1" sheetId="6" r:id="rId6"/>
    <sheet name="MID Term 2" sheetId="7" r:id="rId7"/>
    <sheet name="REMIDAL 2" sheetId="8" r:id="rId8"/>
    <sheet name="Attainment Sheet Sessional" sheetId="9" r:id="rId9"/>
    <sheet name="Attainment CO to PO Sessional" sheetId="10" r:id="rId10"/>
    <sheet name="Attainment Tool C to PO FINAL" sheetId="11" r:id="rId11"/>
  </sheets>
  <definedNames>
    <definedName name="_xlnm._FilterDatabase" localSheetId="5" hidden="1">'REMIDAL 1'!$E$1:$E$1000</definedName>
    <definedName name="_xlnm._FilterDatabase" localSheetId="7" hidden="1">'REMIDAL 2'!$E$2:$E$202</definedName>
  </definedNames>
  <calcPr calcId="191029"/>
  <extLst>
    <ext uri="GoogleSheetsCustomDataVersion2">
      <go:sheetsCustomData xmlns:go="http://customooxmlschemas.google.com/" r:id="rId15" roundtripDataChecksum="ZVimn/8mGnP6gwA+QNb9jyAC6N5XIn5/rEi8eDbiHNA="/>
    </ext>
  </extLst>
</workbook>
</file>

<file path=xl/calcChain.xml><?xml version="1.0" encoding="utf-8"?>
<calcChain xmlns="http://schemas.openxmlformats.org/spreadsheetml/2006/main">
  <c r="M210" i="9" l="1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M163" i="5"/>
  <c r="M164" i="5"/>
  <c r="M165" i="5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I210" i="9"/>
  <c r="P211" i="7"/>
  <c r="O211" i="7"/>
  <c r="N211" i="7"/>
  <c r="P210" i="7"/>
  <c r="P212" i="7" s="1"/>
  <c r="O210" i="7"/>
  <c r="O212" i="7" s="1"/>
  <c r="N210" i="7"/>
  <c r="N212" i="7" s="1"/>
  <c r="L211" i="7"/>
  <c r="K211" i="7"/>
  <c r="J211" i="7"/>
  <c r="L210" i="7"/>
  <c r="L212" i="7" s="1"/>
  <c r="K210" i="7"/>
  <c r="K212" i="7" s="1"/>
  <c r="J210" i="7"/>
  <c r="J212" i="7" s="1"/>
  <c r="H210" i="7"/>
  <c r="H212" i="7" s="1"/>
  <c r="G210" i="7"/>
  <c r="G212" i="7" s="1"/>
  <c r="G211" i="7"/>
  <c r="H211" i="7"/>
  <c r="F212" i="7"/>
  <c r="F211" i="7"/>
  <c r="F210" i="7"/>
  <c r="I212" i="5"/>
  <c r="I211" i="5"/>
  <c r="K210" i="5"/>
  <c r="J210" i="5"/>
  <c r="I210" i="5"/>
  <c r="F210" i="5"/>
  <c r="G210" i="5"/>
  <c r="F211" i="5"/>
  <c r="G211" i="5"/>
  <c r="F212" i="5"/>
  <c r="G212" i="5"/>
  <c r="E212" i="5"/>
  <c r="E211" i="5"/>
  <c r="E210" i="5"/>
  <c r="G208" i="2"/>
  <c r="H20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G73" i="2"/>
  <c r="H73" i="2"/>
  <c r="G74" i="2"/>
  <c r="H74" i="2"/>
  <c r="G75" i="2"/>
  <c r="H75" i="2"/>
  <c r="G76" i="2"/>
  <c r="H76" i="2"/>
  <c r="G77" i="2"/>
  <c r="H77" i="2"/>
  <c r="G78" i="2"/>
  <c r="H78" i="2"/>
  <c r="G79" i="2"/>
  <c r="H79" i="2"/>
  <c r="G80" i="2"/>
  <c r="H80" i="2"/>
  <c r="G81" i="2"/>
  <c r="H81" i="2"/>
  <c r="G82" i="2"/>
  <c r="H82" i="2"/>
  <c r="G83" i="2"/>
  <c r="H83" i="2"/>
  <c r="G84" i="2"/>
  <c r="H84" i="2"/>
  <c r="G85" i="2"/>
  <c r="H85" i="2"/>
  <c r="G86" i="2"/>
  <c r="H86" i="2"/>
  <c r="G87" i="2"/>
  <c r="H87" i="2"/>
  <c r="G88" i="2"/>
  <c r="H88" i="2"/>
  <c r="G89" i="2"/>
  <c r="H89" i="2"/>
  <c r="G90" i="2"/>
  <c r="H90" i="2"/>
  <c r="G91" i="2"/>
  <c r="H91" i="2"/>
  <c r="G92" i="2"/>
  <c r="H92" i="2"/>
  <c r="G93" i="2"/>
  <c r="H93" i="2"/>
  <c r="G94" i="2"/>
  <c r="H94" i="2"/>
  <c r="G95" i="2"/>
  <c r="H95" i="2"/>
  <c r="G96" i="2"/>
  <c r="H96" i="2"/>
  <c r="G97" i="2"/>
  <c r="H97" i="2"/>
  <c r="G98" i="2"/>
  <c r="H98" i="2"/>
  <c r="G99" i="2"/>
  <c r="H99" i="2"/>
  <c r="G100" i="2"/>
  <c r="H100" i="2"/>
  <c r="G101" i="2"/>
  <c r="H101" i="2"/>
  <c r="G102" i="2"/>
  <c r="H102" i="2"/>
  <c r="G103" i="2"/>
  <c r="H103" i="2"/>
  <c r="G104" i="2"/>
  <c r="H104" i="2"/>
  <c r="G105" i="2"/>
  <c r="H105" i="2"/>
  <c r="G106" i="2"/>
  <c r="H106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G126" i="2"/>
  <c r="H126" i="2"/>
  <c r="G127" i="2"/>
  <c r="H127" i="2"/>
  <c r="G128" i="2"/>
  <c r="H128" i="2"/>
  <c r="G129" i="2"/>
  <c r="H129" i="2"/>
  <c r="G130" i="2"/>
  <c r="H130" i="2"/>
  <c r="G131" i="2"/>
  <c r="H131" i="2"/>
  <c r="G132" i="2"/>
  <c r="H132" i="2"/>
  <c r="G133" i="2"/>
  <c r="H133" i="2"/>
  <c r="G134" i="2"/>
  <c r="H134" i="2"/>
  <c r="G135" i="2"/>
  <c r="H135" i="2"/>
  <c r="G136" i="2"/>
  <c r="H136" i="2"/>
  <c r="G137" i="2"/>
  <c r="H137" i="2"/>
  <c r="G138" i="2"/>
  <c r="H138" i="2"/>
  <c r="G139" i="2"/>
  <c r="H139" i="2"/>
  <c r="G140" i="2"/>
  <c r="H140" i="2"/>
  <c r="G141" i="2"/>
  <c r="H141" i="2"/>
  <c r="G142" i="2"/>
  <c r="H142" i="2"/>
  <c r="G143" i="2"/>
  <c r="H143" i="2"/>
  <c r="G144" i="2"/>
  <c r="H144" i="2"/>
  <c r="G145" i="2"/>
  <c r="H145" i="2"/>
  <c r="G146" i="2"/>
  <c r="H146" i="2"/>
  <c r="G147" i="2"/>
  <c r="H147" i="2"/>
  <c r="G148" i="2"/>
  <c r="H148" i="2"/>
  <c r="G149" i="2"/>
  <c r="H149" i="2"/>
  <c r="G150" i="2"/>
  <c r="H150" i="2"/>
  <c r="G151" i="2"/>
  <c r="H151" i="2"/>
  <c r="G152" i="2"/>
  <c r="H152" i="2"/>
  <c r="G153" i="2"/>
  <c r="H153" i="2"/>
  <c r="G154" i="2"/>
  <c r="H154" i="2"/>
  <c r="G155" i="2"/>
  <c r="H155" i="2"/>
  <c r="G156" i="2"/>
  <c r="H156" i="2"/>
  <c r="G157" i="2"/>
  <c r="H157" i="2"/>
  <c r="G158" i="2"/>
  <c r="H158" i="2"/>
  <c r="G159" i="2"/>
  <c r="H159" i="2"/>
  <c r="G160" i="2"/>
  <c r="H160" i="2"/>
  <c r="G161" i="2"/>
  <c r="H161" i="2"/>
  <c r="G162" i="2"/>
  <c r="H162" i="2"/>
  <c r="G163" i="2"/>
  <c r="H163" i="2"/>
  <c r="G164" i="2"/>
  <c r="H164" i="2"/>
  <c r="G165" i="2"/>
  <c r="H165" i="2"/>
  <c r="G166" i="2"/>
  <c r="H166" i="2"/>
  <c r="G167" i="2"/>
  <c r="H167" i="2"/>
  <c r="G168" i="2"/>
  <c r="H168" i="2"/>
  <c r="G169" i="2"/>
  <c r="H169" i="2"/>
  <c r="G170" i="2"/>
  <c r="H170" i="2"/>
  <c r="G171" i="2"/>
  <c r="H171" i="2"/>
  <c r="G172" i="2"/>
  <c r="H172" i="2"/>
  <c r="G173" i="2"/>
  <c r="H173" i="2"/>
  <c r="G174" i="2"/>
  <c r="H174" i="2"/>
  <c r="G175" i="2"/>
  <c r="H175" i="2"/>
  <c r="G176" i="2"/>
  <c r="H176" i="2"/>
  <c r="G177" i="2"/>
  <c r="H177" i="2"/>
  <c r="G178" i="2"/>
  <c r="H178" i="2"/>
  <c r="G179" i="2"/>
  <c r="H179" i="2"/>
  <c r="G180" i="2"/>
  <c r="H180" i="2"/>
  <c r="G181" i="2"/>
  <c r="H181" i="2"/>
  <c r="G182" i="2"/>
  <c r="H182" i="2"/>
  <c r="G183" i="2"/>
  <c r="H183" i="2"/>
  <c r="G184" i="2"/>
  <c r="H184" i="2"/>
  <c r="G185" i="2"/>
  <c r="H185" i="2"/>
  <c r="G186" i="2"/>
  <c r="H186" i="2"/>
  <c r="G187" i="2"/>
  <c r="H187" i="2"/>
  <c r="G188" i="2"/>
  <c r="H188" i="2"/>
  <c r="G189" i="2"/>
  <c r="H189" i="2"/>
  <c r="G190" i="2"/>
  <c r="H190" i="2"/>
  <c r="G191" i="2"/>
  <c r="H191" i="2"/>
  <c r="G192" i="2"/>
  <c r="H192" i="2"/>
  <c r="G193" i="2"/>
  <c r="H193" i="2"/>
  <c r="G194" i="2"/>
  <c r="H194" i="2"/>
  <c r="G195" i="2"/>
  <c r="H195" i="2"/>
  <c r="G196" i="2"/>
  <c r="H196" i="2"/>
  <c r="G197" i="2"/>
  <c r="H197" i="2"/>
  <c r="G198" i="2"/>
  <c r="H198" i="2"/>
  <c r="G199" i="2"/>
  <c r="H199" i="2"/>
  <c r="G200" i="2"/>
  <c r="H200" i="2"/>
  <c r="G201" i="2"/>
  <c r="H201" i="2"/>
  <c r="G202" i="2"/>
  <c r="H202" i="2"/>
  <c r="G203" i="2"/>
  <c r="H203" i="2"/>
  <c r="G204" i="2"/>
  <c r="H204" i="2"/>
  <c r="G205" i="2"/>
  <c r="H205" i="2"/>
  <c r="G206" i="2"/>
  <c r="H206" i="2"/>
  <c r="G207" i="2"/>
  <c r="H207" i="2"/>
  <c r="F178" i="2"/>
  <c r="W8" i="7" l="1"/>
  <c r="W9" i="7"/>
  <c r="W10" i="7"/>
  <c r="W11" i="7"/>
  <c r="W12" i="7"/>
  <c r="W13" i="7"/>
  <c r="W14" i="7"/>
  <c r="W15" i="7"/>
  <c r="W16" i="7"/>
  <c r="W17" i="7"/>
  <c r="W18" i="7"/>
  <c r="W19" i="7"/>
  <c r="W20" i="7"/>
  <c r="W21" i="7"/>
  <c r="W22" i="7"/>
  <c r="W23" i="7"/>
  <c r="W24" i="7"/>
  <c r="W25" i="7"/>
  <c r="W26" i="7"/>
  <c r="W27" i="7"/>
  <c r="W28" i="7"/>
  <c r="W29" i="7"/>
  <c r="W30" i="7"/>
  <c r="W31" i="7"/>
  <c r="W32" i="7"/>
  <c r="W33" i="7"/>
  <c r="W34" i="7"/>
  <c r="W35" i="7"/>
  <c r="W36" i="7"/>
  <c r="W37" i="7"/>
  <c r="W38" i="7"/>
  <c r="W39" i="7"/>
  <c r="W40" i="7"/>
  <c r="W41" i="7"/>
  <c r="W42" i="7"/>
  <c r="W43" i="7"/>
  <c r="W44" i="7"/>
  <c r="W45" i="7"/>
  <c r="W46" i="7"/>
  <c r="W47" i="7"/>
  <c r="W48" i="7"/>
  <c r="W49" i="7"/>
  <c r="W50" i="7"/>
  <c r="W51" i="7"/>
  <c r="W52" i="7"/>
  <c r="W53" i="7"/>
  <c r="W54" i="7"/>
  <c r="W55" i="7"/>
  <c r="W56" i="7"/>
  <c r="W57" i="7"/>
  <c r="W58" i="7"/>
  <c r="W59" i="7"/>
  <c r="W60" i="7"/>
  <c r="W61" i="7"/>
  <c r="W62" i="7"/>
  <c r="W63" i="7"/>
  <c r="W64" i="7"/>
  <c r="W65" i="7"/>
  <c r="W66" i="7"/>
  <c r="W67" i="7"/>
  <c r="W68" i="7"/>
  <c r="W69" i="7"/>
  <c r="W70" i="7"/>
  <c r="W71" i="7"/>
  <c r="W72" i="7"/>
  <c r="W73" i="7"/>
  <c r="W74" i="7"/>
  <c r="W75" i="7"/>
  <c r="W76" i="7"/>
  <c r="W77" i="7"/>
  <c r="W78" i="7"/>
  <c r="W79" i="7"/>
  <c r="W80" i="7"/>
  <c r="W81" i="7"/>
  <c r="W82" i="7"/>
  <c r="W83" i="7"/>
  <c r="W84" i="7"/>
  <c r="W85" i="7"/>
  <c r="W86" i="7"/>
  <c r="W87" i="7"/>
  <c r="W88" i="7"/>
  <c r="W89" i="7"/>
  <c r="W90" i="7"/>
  <c r="W91" i="7"/>
  <c r="W92" i="7"/>
  <c r="W93" i="7"/>
  <c r="W94" i="7"/>
  <c r="W95" i="7"/>
  <c r="W96" i="7"/>
  <c r="W97" i="7"/>
  <c r="W98" i="7"/>
  <c r="W99" i="7"/>
  <c r="W100" i="7"/>
  <c r="W101" i="7"/>
  <c r="W102" i="7"/>
  <c r="W103" i="7"/>
  <c r="W104" i="7"/>
  <c r="W105" i="7"/>
  <c r="W106" i="7"/>
  <c r="W107" i="7"/>
  <c r="W108" i="7"/>
  <c r="W109" i="7"/>
  <c r="W110" i="7"/>
  <c r="W111" i="7"/>
  <c r="W112" i="7"/>
  <c r="W113" i="7"/>
  <c r="W114" i="7"/>
  <c r="W115" i="7"/>
  <c r="W116" i="7"/>
  <c r="W117" i="7"/>
  <c r="W118" i="7"/>
  <c r="W119" i="7"/>
  <c r="W120" i="7"/>
  <c r="W121" i="7"/>
  <c r="W122" i="7"/>
  <c r="W123" i="7"/>
  <c r="W124" i="7"/>
  <c r="W125" i="7"/>
  <c r="W126" i="7"/>
  <c r="W127" i="7"/>
  <c r="W128" i="7"/>
  <c r="W129" i="7"/>
  <c r="W130" i="7"/>
  <c r="W131" i="7"/>
  <c r="W132" i="7"/>
  <c r="W133" i="7"/>
  <c r="W134" i="7"/>
  <c r="W135" i="7"/>
  <c r="W136" i="7"/>
  <c r="W137" i="7"/>
  <c r="W138" i="7"/>
  <c r="W139" i="7"/>
  <c r="W140" i="7"/>
  <c r="W141" i="7"/>
  <c r="W142" i="7"/>
  <c r="W143" i="7"/>
  <c r="W144" i="7"/>
  <c r="W145" i="7"/>
  <c r="W146" i="7"/>
  <c r="W147" i="7"/>
  <c r="W148" i="7"/>
  <c r="W149" i="7"/>
  <c r="W150" i="7"/>
  <c r="W151" i="7"/>
  <c r="W152" i="7"/>
  <c r="W153" i="7"/>
  <c r="W154" i="7"/>
  <c r="W155" i="7"/>
  <c r="W156" i="7"/>
  <c r="W157" i="7"/>
  <c r="W158" i="7"/>
  <c r="W159" i="7"/>
  <c r="W160" i="7"/>
  <c r="W161" i="7"/>
  <c r="W162" i="7"/>
  <c r="W163" i="7"/>
  <c r="W164" i="7"/>
  <c r="W165" i="7"/>
  <c r="W166" i="7"/>
  <c r="W167" i="7"/>
  <c r="W168" i="7"/>
  <c r="W169" i="7"/>
  <c r="W170" i="7"/>
  <c r="W171" i="7"/>
  <c r="W172" i="7"/>
  <c r="W173" i="7"/>
  <c r="W174" i="7"/>
  <c r="W175" i="7"/>
  <c r="W176" i="7"/>
  <c r="W177" i="7"/>
  <c r="W178" i="7"/>
  <c r="W179" i="7"/>
  <c r="W180" i="7"/>
  <c r="W181" i="7"/>
  <c r="W182" i="7"/>
  <c r="W183" i="7"/>
  <c r="W184" i="7"/>
  <c r="W185" i="7"/>
  <c r="W186" i="7"/>
  <c r="W187" i="7"/>
  <c r="W188" i="7"/>
  <c r="W189" i="7"/>
  <c r="W190" i="7"/>
  <c r="W191" i="7"/>
  <c r="W192" i="7"/>
  <c r="W193" i="7"/>
  <c r="W194" i="7"/>
  <c r="W195" i="7"/>
  <c r="W196" i="7"/>
  <c r="W197" i="7"/>
  <c r="W198" i="7"/>
  <c r="W199" i="7"/>
  <c r="W200" i="7"/>
  <c r="W201" i="7"/>
  <c r="W202" i="7"/>
  <c r="W203" i="7"/>
  <c r="W204" i="7"/>
  <c r="W205" i="7"/>
  <c r="W206" i="7"/>
  <c r="W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50" i="7"/>
  <c r="V51" i="7"/>
  <c r="V52" i="7"/>
  <c r="V53" i="7"/>
  <c r="V54" i="7"/>
  <c r="V55" i="7"/>
  <c r="V56" i="7"/>
  <c r="V57" i="7"/>
  <c r="V58" i="7"/>
  <c r="V59" i="7"/>
  <c r="V60" i="7"/>
  <c r="V61" i="7"/>
  <c r="V62" i="7"/>
  <c r="V63" i="7"/>
  <c r="V64" i="7"/>
  <c r="V65" i="7"/>
  <c r="V66" i="7"/>
  <c r="V67" i="7"/>
  <c r="V68" i="7"/>
  <c r="V69" i="7"/>
  <c r="V70" i="7"/>
  <c r="V71" i="7"/>
  <c r="V72" i="7"/>
  <c r="V73" i="7"/>
  <c r="V74" i="7"/>
  <c r="V75" i="7"/>
  <c r="V76" i="7"/>
  <c r="V77" i="7"/>
  <c r="V78" i="7"/>
  <c r="V79" i="7"/>
  <c r="V80" i="7"/>
  <c r="V81" i="7"/>
  <c r="V82" i="7"/>
  <c r="V83" i="7"/>
  <c r="V84" i="7"/>
  <c r="V85" i="7"/>
  <c r="V86" i="7"/>
  <c r="V87" i="7"/>
  <c r="V88" i="7"/>
  <c r="V89" i="7"/>
  <c r="V90" i="7"/>
  <c r="V91" i="7"/>
  <c r="V92" i="7"/>
  <c r="V93" i="7"/>
  <c r="V94" i="7"/>
  <c r="V95" i="7"/>
  <c r="V96" i="7"/>
  <c r="V97" i="7"/>
  <c r="V98" i="7"/>
  <c r="V99" i="7"/>
  <c r="V100" i="7"/>
  <c r="V101" i="7"/>
  <c r="V102" i="7"/>
  <c r="V103" i="7"/>
  <c r="V104" i="7"/>
  <c r="V105" i="7"/>
  <c r="V106" i="7"/>
  <c r="V107" i="7"/>
  <c r="V108" i="7"/>
  <c r="V109" i="7"/>
  <c r="V110" i="7"/>
  <c r="V111" i="7"/>
  <c r="V112" i="7"/>
  <c r="V113" i="7"/>
  <c r="V114" i="7"/>
  <c r="V115" i="7"/>
  <c r="V116" i="7"/>
  <c r="V117" i="7"/>
  <c r="V118" i="7"/>
  <c r="V119" i="7"/>
  <c r="V120" i="7"/>
  <c r="V121" i="7"/>
  <c r="V122" i="7"/>
  <c r="V123" i="7"/>
  <c r="V124" i="7"/>
  <c r="V125" i="7"/>
  <c r="V126" i="7"/>
  <c r="V127" i="7"/>
  <c r="V128" i="7"/>
  <c r="V129" i="7"/>
  <c r="V130" i="7"/>
  <c r="V131" i="7"/>
  <c r="V132" i="7"/>
  <c r="V133" i="7"/>
  <c r="V134" i="7"/>
  <c r="V135" i="7"/>
  <c r="V136" i="7"/>
  <c r="V137" i="7"/>
  <c r="V138" i="7"/>
  <c r="V139" i="7"/>
  <c r="V140" i="7"/>
  <c r="V141" i="7"/>
  <c r="V142" i="7"/>
  <c r="V143" i="7"/>
  <c r="V144" i="7"/>
  <c r="V145" i="7"/>
  <c r="V146" i="7"/>
  <c r="V147" i="7"/>
  <c r="V148" i="7"/>
  <c r="V149" i="7"/>
  <c r="V150" i="7"/>
  <c r="V151" i="7"/>
  <c r="V152" i="7"/>
  <c r="V153" i="7"/>
  <c r="V154" i="7"/>
  <c r="V155" i="7"/>
  <c r="V156" i="7"/>
  <c r="V157" i="7"/>
  <c r="V158" i="7"/>
  <c r="V159" i="7"/>
  <c r="V160" i="7"/>
  <c r="V161" i="7"/>
  <c r="V162" i="7"/>
  <c r="V163" i="7"/>
  <c r="V164" i="7"/>
  <c r="V165" i="7"/>
  <c r="V166" i="7"/>
  <c r="V167" i="7"/>
  <c r="V168" i="7"/>
  <c r="V169" i="7"/>
  <c r="V170" i="7"/>
  <c r="V171" i="7"/>
  <c r="V172" i="7"/>
  <c r="V173" i="7"/>
  <c r="V174" i="7"/>
  <c r="V175" i="7"/>
  <c r="V176" i="7"/>
  <c r="V177" i="7"/>
  <c r="V178" i="7"/>
  <c r="V179" i="7"/>
  <c r="V180" i="7"/>
  <c r="V181" i="7"/>
  <c r="V182" i="7"/>
  <c r="V183" i="7"/>
  <c r="V184" i="7"/>
  <c r="V185" i="7"/>
  <c r="V186" i="7"/>
  <c r="V187" i="7"/>
  <c r="V188" i="7"/>
  <c r="V189" i="7"/>
  <c r="V190" i="7"/>
  <c r="V191" i="7"/>
  <c r="V192" i="7"/>
  <c r="V193" i="7"/>
  <c r="V194" i="7"/>
  <c r="V195" i="7"/>
  <c r="V196" i="7"/>
  <c r="V197" i="7"/>
  <c r="V198" i="7"/>
  <c r="V199" i="7"/>
  <c r="V200" i="7"/>
  <c r="V201" i="7"/>
  <c r="V202" i="7"/>
  <c r="V203" i="7"/>
  <c r="V204" i="7"/>
  <c r="V205" i="7"/>
  <c r="V206" i="7"/>
  <c r="V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8" i="7"/>
  <c r="U89" i="7"/>
  <c r="U90" i="7"/>
  <c r="U91" i="7"/>
  <c r="U92" i="7"/>
  <c r="U93" i="7"/>
  <c r="U94" i="7"/>
  <c r="U95" i="7"/>
  <c r="U96" i="7"/>
  <c r="U97" i="7"/>
  <c r="U98" i="7"/>
  <c r="U99" i="7"/>
  <c r="U100" i="7"/>
  <c r="U101" i="7"/>
  <c r="U102" i="7"/>
  <c r="U103" i="7"/>
  <c r="U104" i="7"/>
  <c r="U105" i="7"/>
  <c r="U106" i="7"/>
  <c r="U107" i="7"/>
  <c r="U108" i="7"/>
  <c r="U109" i="7"/>
  <c r="U110" i="7"/>
  <c r="U111" i="7"/>
  <c r="U112" i="7"/>
  <c r="U113" i="7"/>
  <c r="U114" i="7"/>
  <c r="U115" i="7"/>
  <c r="U116" i="7"/>
  <c r="U117" i="7"/>
  <c r="U118" i="7"/>
  <c r="U119" i="7"/>
  <c r="U120" i="7"/>
  <c r="U121" i="7"/>
  <c r="U122" i="7"/>
  <c r="U123" i="7"/>
  <c r="U124" i="7"/>
  <c r="U125" i="7"/>
  <c r="U126" i="7"/>
  <c r="U127" i="7"/>
  <c r="U128" i="7"/>
  <c r="U129" i="7"/>
  <c r="U130" i="7"/>
  <c r="U131" i="7"/>
  <c r="U132" i="7"/>
  <c r="U133" i="7"/>
  <c r="U134" i="7"/>
  <c r="U135" i="7"/>
  <c r="U136" i="7"/>
  <c r="U137" i="7"/>
  <c r="U138" i="7"/>
  <c r="U139" i="7"/>
  <c r="U140" i="7"/>
  <c r="U141" i="7"/>
  <c r="U142" i="7"/>
  <c r="U143" i="7"/>
  <c r="U144" i="7"/>
  <c r="U145" i="7"/>
  <c r="U146" i="7"/>
  <c r="U147" i="7"/>
  <c r="U148" i="7"/>
  <c r="U149" i="7"/>
  <c r="U150" i="7"/>
  <c r="U151" i="7"/>
  <c r="U152" i="7"/>
  <c r="U153" i="7"/>
  <c r="U154" i="7"/>
  <c r="U155" i="7"/>
  <c r="U156" i="7"/>
  <c r="U157" i="7"/>
  <c r="U158" i="7"/>
  <c r="U159" i="7"/>
  <c r="U160" i="7"/>
  <c r="U161" i="7"/>
  <c r="U162" i="7"/>
  <c r="U163" i="7"/>
  <c r="U164" i="7"/>
  <c r="U165" i="7"/>
  <c r="U166" i="7"/>
  <c r="U167" i="7"/>
  <c r="U168" i="7"/>
  <c r="U169" i="7"/>
  <c r="U170" i="7"/>
  <c r="U171" i="7"/>
  <c r="U172" i="7"/>
  <c r="U173" i="7"/>
  <c r="U174" i="7"/>
  <c r="U175" i="7"/>
  <c r="U176" i="7"/>
  <c r="U177" i="7"/>
  <c r="U178" i="7"/>
  <c r="U179" i="7"/>
  <c r="U180" i="7"/>
  <c r="U181" i="7"/>
  <c r="U182" i="7"/>
  <c r="U183" i="7"/>
  <c r="U184" i="7"/>
  <c r="U185" i="7"/>
  <c r="U186" i="7"/>
  <c r="U187" i="7"/>
  <c r="U188" i="7"/>
  <c r="U189" i="7"/>
  <c r="U190" i="7"/>
  <c r="U191" i="7"/>
  <c r="U192" i="7"/>
  <c r="U193" i="7"/>
  <c r="U194" i="7"/>
  <c r="U195" i="7"/>
  <c r="U196" i="7"/>
  <c r="U197" i="7"/>
  <c r="U198" i="7"/>
  <c r="U199" i="7"/>
  <c r="U200" i="7"/>
  <c r="U201" i="7"/>
  <c r="U202" i="7"/>
  <c r="U203" i="7"/>
  <c r="U204" i="7"/>
  <c r="U205" i="7"/>
  <c r="U206" i="7"/>
  <c r="U7" i="7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6" i="5"/>
  <c r="L197" i="5"/>
  <c r="L198" i="5"/>
  <c r="L199" i="5"/>
  <c r="L200" i="5"/>
  <c r="L201" i="5"/>
  <c r="L202" i="5"/>
  <c r="L203" i="5"/>
  <c r="L206" i="5"/>
  <c r="L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7" i="5"/>
  <c r="Z16" i="5"/>
  <c r="Z24" i="5"/>
  <c r="Z32" i="5"/>
  <c r="Z40" i="5"/>
  <c r="Z48" i="5"/>
  <c r="Z56" i="5"/>
  <c r="Z64" i="5"/>
  <c r="Z72" i="5"/>
  <c r="Z80" i="5"/>
  <c r="Z88" i="5"/>
  <c r="Z96" i="5"/>
  <c r="Z104" i="5"/>
  <c r="Z112" i="5"/>
  <c r="Z120" i="5"/>
  <c r="Z128" i="5"/>
  <c r="Z136" i="5"/>
  <c r="Z144" i="5"/>
  <c r="Z152" i="5"/>
  <c r="Z160" i="5"/>
  <c r="Z168" i="5"/>
  <c r="Z176" i="5"/>
  <c r="Z184" i="5"/>
  <c r="Z192" i="5"/>
  <c r="Z200" i="5"/>
  <c r="Y9" i="5"/>
  <c r="Y17" i="5"/>
  <c r="Y25" i="5"/>
  <c r="Y33" i="5"/>
  <c r="Y41" i="5"/>
  <c r="Y49" i="5"/>
  <c r="Y57" i="5"/>
  <c r="Y65" i="5"/>
  <c r="Y73" i="5"/>
  <c r="Y81" i="5"/>
  <c r="Y89" i="5"/>
  <c r="Y97" i="5"/>
  <c r="Y105" i="5"/>
  <c r="Y113" i="5"/>
  <c r="Y121" i="5"/>
  <c r="Y129" i="5"/>
  <c r="Y137" i="5"/>
  <c r="Y145" i="5"/>
  <c r="Y153" i="5"/>
  <c r="Y161" i="5"/>
  <c r="Y169" i="5"/>
  <c r="Y177" i="5"/>
  <c r="Y185" i="5"/>
  <c r="Y193" i="5"/>
  <c r="Y201" i="5"/>
  <c r="X8" i="5"/>
  <c r="Y8" i="5" s="1"/>
  <c r="AA8" i="5" s="1"/>
  <c r="X9" i="5"/>
  <c r="Z9" i="5" s="1"/>
  <c r="X10" i="5"/>
  <c r="Y10" i="5" s="1"/>
  <c r="X11" i="5"/>
  <c r="X12" i="5"/>
  <c r="Y12" i="5" s="1"/>
  <c r="AA12" i="5" s="1"/>
  <c r="X13" i="5"/>
  <c r="X14" i="5"/>
  <c r="X15" i="5"/>
  <c r="X16" i="5"/>
  <c r="Y16" i="5" s="1"/>
  <c r="AA16" i="5" s="1"/>
  <c r="X17" i="5"/>
  <c r="Z17" i="5" s="1"/>
  <c r="X18" i="5"/>
  <c r="Y18" i="5" s="1"/>
  <c r="X19" i="5"/>
  <c r="Y19" i="5" s="1"/>
  <c r="X20" i="5"/>
  <c r="Y20" i="5" s="1"/>
  <c r="AA20" i="5" s="1"/>
  <c r="X21" i="5"/>
  <c r="Y21" i="5" s="1"/>
  <c r="AA21" i="5" s="1"/>
  <c r="X22" i="5"/>
  <c r="X23" i="5"/>
  <c r="X24" i="5"/>
  <c r="Y24" i="5" s="1"/>
  <c r="AA24" i="5" s="1"/>
  <c r="X25" i="5"/>
  <c r="Z25" i="5" s="1"/>
  <c r="X26" i="5"/>
  <c r="Y26" i="5" s="1"/>
  <c r="X27" i="5"/>
  <c r="Y27" i="5" s="1"/>
  <c r="X28" i="5"/>
  <c r="Y28" i="5" s="1"/>
  <c r="AA28" i="5" s="1"/>
  <c r="X29" i="5"/>
  <c r="Y29" i="5" s="1"/>
  <c r="X30" i="5"/>
  <c r="Y30" i="5" s="1"/>
  <c r="X31" i="5"/>
  <c r="Y31" i="5" s="1"/>
  <c r="AA31" i="5" s="1"/>
  <c r="X32" i="5"/>
  <c r="Y32" i="5" s="1"/>
  <c r="AA32" i="5" s="1"/>
  <c r="X33" i="5"/>
  <c r="Z33" i="5" s="1"/>
  <c r="X34" i="5"/>
  <c r="Y34" i="5" s="1"/>
  <c r="X35" i="5"/>
  <c r="Y35" i="5" s="1"/>
  <c r="X36" i="5"/>
  <c r="Y36" i="5" s="1"/>
  <c r="AA36" i="5" s="1"/>
  <c r="X37" i="5"/>
  <c r="Y37" i="5" s="1"/>
  <c r="X38" i="5"/>
  <c r="Y38" i="5" s="1"/>
  <c r="X39" i="5"/>
  <c r="Y39" i="5" s="1"/>
  <c r="X40" i="5"/>
  <c r="Y40" i="5" s="1"/>
  <c r="AA40" i="5" s="1"/>
  <c r="X41" i="5"/>
  <c r="Z41" i="5" s="1"/>
  <c r="X42" i="5"/>
  <c r="Y42" i="5" s="1"/>
  <c r="X43" i="5"/>
  <c r="X44" i="5"/>
  <c r="Y44" i="5" s="1"/>
  <c r="AA44" i="5" s="1"/>
  <c r="X45" i="5"/>
  <c r="X46" i="5"/>
  <c r="X47" i="5"/>
  <c r="X48" i="5"/>
  <c r="Y48" i="5" s="1"/>
  <c r="AA48" i="5" s="1"/>
  <c r="X49" i="5"/>
  <c r="Z49" i="5" s="1"/>
  <c r="X50" i="5"/>
  <c r="Y50" i="5" s="1"/>
  <c r="X51" i="5"/>
  <c r="Y51" i="5" s="1"/>
  <c r="X52" i="5"/>
  <c r="Y52" i="5" s="1"/>
  <c r="AA52" i="5" s="1"/>
  <c r="X53" i="5"/>
  <c r="Y53" i="5" s="1"/>
  <c r="AA53" i="5" s="1"/>
  <c r="X54" i="5"/>
  <c r="X55" i="5"/>
  <c r="X56" i="5"/>
  <c r="Y56" i="5" s="1"/>
  <c r="AA56" i="5" s="1"/>
  <c r="X57" i="5"/>
  <c r="Z57" i="5" s="1"/>
  <c r="X58" i="5"/>
  <c r="Y58" i="5" s="1"/>
  <c r="X59" i="5"/>
  <c r="Y59" i="5" s="1"/>
  <c r="X60" i="5"/>
  <c r="Y60" i="5" s="1"/>
  <c r="AA60" i="5" s="1"/>
  <c r="X61" i="5"/>
  <c r="Y61" i="5" s="1"/>
  <c r="X62" i="5"/>
  <c r="Y62" i="5" s="1"/>
  <c r="X63" i="5"/>
  <c r="Y63" i="5" s="1"/>
  <c r="AA63" i="5" s="1"/>
  <c r="X64" i="5"/>
  <c r="Y64" i="5" s="1"/>
  <c r="AA64" i="5" s="1"/>
  <c r="X65" i="5"/>
  <c r="Z65" i="5" s="1"/>
  <c r="X66" i="5"/>
  <c r="Y66" i="5" s="1"/>
  <c r="X67" i="5"/>
  <c r="Y67" i="5" s="1"/>
  <c r="X68" i="5"/>
  <c r="Y68" i="5" s="1"/>
  <c r="AA68" i="5" s="1"/>
  <c r="X69" i="5"/>
  <c r="Y69" i="5" s="1"/>
  <c r="X70" i="5"/>
  <c r="Y70" i="5" s="1"/>
  <c r="X71" i="5"/>
  <c r="Y71" i="5" s="1"/>
  <c r="X72" i="5"/>
  <c r="Y72" i="5" s="1"/>
  <c r="AA72" i="5" s="1"/>
  <c r="X73" i="5"/>
  <c r="Z73" i="5" s="1"/>
  <c r="X74" i="5"/>
  <c r="Y74" i="5" s="1"/>
  <c r="X75" i="5"/>
  <c r="X76" i="5"/>
  <c r="Y76" i="5" s="1"/>
  <c r="AA76" i="5" s="1"/>
  <c r="X77" i="5"/>
  <c r="X78" i="5"/>
  <c r="X79" i="5"/>
  <c r="X80" i="5"/>
  <c r="Y80" i="5" s="1"/>
  <c r="AA80" i="5" s="1"/>
  <c r="X81" i="5"/>
  <c r="Z81" i="5" s="1"/>
  <c r="X82" i="5"/>
  <c r="Y82" i="5" s="1"/>
  <c r="X83" i="5"/>
  <c r="Y83" i="5" s="1"/>
  <c r="X84" i="5"/>
  <c r="Y84" i="5" s="1"/>
  <c r="AA84" i="5" s="1"/>
  <c r="X85" i="5"/>
  <c r="Y85" i="5" s="1"/>
  <c r="AA85" i="5" s="1"/>
  <c r="X86" i="5"/>
  <c r="X87" i="5"/>
  <c r="X88" i="5"/>
  <c r="Y88" i="5" s="1"/>
  <c r="AA88" i="5" s="1"/>
  <c r="X89" i="5"/>
  <c r="Z89" i="5" s="1"/>
  <c r="X90" i="5"/>
  <c r="Y90" i="5" s="1"/>
  <c r="X91" i="5"/>
  <c r="Y91" i="5" s="1"/>
  <c r="X92" i="5"/>
  <c r="Y92" i="5" s="1"/>
  <c r="AA92" i="5" s="1"/>
  <c r="X93" i="5"/>
  <c r="Y93" i="5" s="1"/>
  <c r="X94" i="5"/>
  <c r="Y94" i="5" s="1"/>
  <c r="X95" i="5"/>
  <c r="Y95" i="5" s="1"/>
  <c r="AA95" i="5" s="1"/>
  <c r="X96" i="5"/>
  <c r="Y96" i="5" s="1"/>
  <c r="AA96" i="5" s="1"/>
  <c r="X97" i="5"/>
  <c r="Z97" i="5" s="1"/>
  <c r="X98" i="5"/>
  <c r="Y98" i="5" s="1"/>
  <c r="X99" i="5"/>
  <c r="Y99" i="5" s="1"/>
  <c r="X100" i="5"/>
  <c r="Y100" i="5" s="1"/>
  <c r="AA100" i="5" s="1"/>
  <c r="X101" i="5"/>
  <c r="Y101" i="5" s="1"/>
  <c r="X102" i="5"/>
  <c r="Y102" i="5" s="1"/>
  <c r="X103" i="5"/>
  <c r="Y103" i="5" s="1"/>
  <c r="X104" i="5"/>
  <c r="Y104" i="5" s="1"/>
  <c r="AA104" i="5" s="1"/>
  <c r="X105" i="5"/>
  <c r="Z105" i="5" s="1"/>
  <c r="X106" i="5"/>
  <c r="Y106" i="5" s="1"/>
  <c r="X107" i="5"/>
  <c r="X108" i="5"/>
  <c r="Y108" i="5" s="1"/>
  <c r="AA108" i="5" s="1"/>
  <c r="X109" i="5"/>
  <c r="X110" i="5"/>
  <c r="X111" i="5"/>
  <c r="X112" i="5"/>
  <c r="Y112" i="5" s="1"/>
  <c r="AA112" i="5" s="1"/>
  <c r="X113" i="5"/>
  <c r="Z113" i="5" s="1"/>
  <c r="X114" i="5"/>
  <c r="Y114" i="5" s="1"/>
  <c r="X115" i="5"/>
  <c r="Y115" i="5" s="1"/>
  <c r="X116" i="5"/>
  <c r="Y116" i="5" s="1"/>
  <c r="AA116" i="5" s="1"/>
  <c r="X117" i="5"/>
  <c r="Y117" i="5" s="1"/>
  <c r="AA117" i="5" s="1"/>
  <c r="X118" i="5"/>
  <c r="X119" i="5"/>
  <c r="X120" i="5"/>
  <c r="Y120" i="5" s="1"/>
  <c r="AA120" i="5" s="1"/>
  <c r="X121" i="5"/>
  <c r="Z121" i="5" s="1"/>
  <c r="X122" i="5"/>
  <c r="Y122" i="5" s="1"/>
  <c r="X123" i="5"/>
  <c r="Y123" i="5" s="1"/>
  <c r="X124" i="5"/>
  <c r="Y124" i="5" s="1"/>
  <c r="AA124" i="5" s="1"/>
  <c r="X125" i="5"/>
  <c r="Y125" i="5" s="1"/>
  <c r="X126" i="5"/>
  <c r="Y126" i="5" s="1"/>
  <c r="X127" i="5"/>
  <c r="Y127" i="5" s="1"/>
  <c r="AA127" i="5" s="1"/>
  <c r="X128" i="5"/>
  <c r="Y128" i="5" s="1"/>
  <c r="AA128" i="5" s="1"/>
  <c r="X129" i="5"/>
  <c r="Z129" i="5" s="1"/>
  <c r="X130" i="5"/>
  <c r="Y130" i="5" s="1"/>
  <c r="X131" i="5"/>
  <c r="Y131" i="5" s="1"/>
  <c r="X132" i="5"/>
  <c r="Y132" i="5" s="1"/>
  <c r="AA132" i="5" s="1"/>
  <c r="X133" i="5"/>
  <c r="Y133" i="5" s="1"/>
  <c r="X134" i="5"/>
  <c r="Y134" i="5" s="1"/>
  <c r="X135" i="5"/>
  <c r="Y135" i="5" s="1"/>
  <c r="X136" i="5"/>
  <c r="Y136" i="5" s="1"/>
  <c r="AA136" i="5" s="1"/>
  <c r="X137" i="5"/>
  <c r="Z137" i="5" s="1"/>
  <c r="X138" i="5"/>
  <c r="Y138" i="5" s="1"/>
  <c r="X139" i="5"/>
  <c r="X140" i="5"/>
  <c r="Y140" i="5" s="1"/>
  <c r="AA140" i="5" s="1"/>
  <c r="X141" i="5"/>
  <c r="X142" i="5"/>
  <c r="X143" i="5"/>
  <c r="X144" i="5"/>
  <c r="Y144" i="5" s="1"/>
  <c r="AA144" i="5" s="1"/>
  <c r="X145" i="5"/>
  <c r="Z145" i="5" s="1"/>
  <c r="X146" i="5"/>
  <c r="Y146" i="5" s="1"/>
  <c r="X147" i="5"/>
  <c r="Y147" i="5" s="1"/>
  <c r="X148" i="5"/>
  <c r="Y148" i="5" s="1"/>
  <c r="AA148" i="5" s="1"/>
  <c r="X149" i="5"/>
  <c r="Y149" i="5" s="1"/>
  <c r="AA149" i="5" s="1"/>
  <c r="X150" i="5"/>
  <c r="X151" i="5"/>
  <c r="X152" i="5"/>
  <c r="Y152" i="5" s="1"/>
  <c r="AA152" i="5" s="1"/>
  <c r="X153" i="5"/>
  <c r="Z153" i="5" s="1"/>
  <c r="X154" i="5"/>
  <c r="Y154" i="5" s="1"/>
  <c r="X155" i="5"/>
  <c r="Y155" i="5" s="1"/>
  <c r="X156" i="5"/>
  <c r="Y156" i="5" s="1"/>
  <c r="AA156" i="5" s="1"/>
  <c r="X157" i="5"/>
  <c r="Y157" i="5" s="1"/>
  <c r="X158" i="5"/>
  <c r="Y158" i="5" s="1"/>
  <c r="X159" i="5"/>
  <c r="Y159" i="5" s="1"/>
  <c r="AA159" i="5" s="1"/>
  <c r="X160" i="5"/>
  <c r="Y160" i="5" s="1"/>
  <c r="AA160" i="5" s="1"/>
  <c r="X161" i="5"/>
  <c r="Z161" i="5" s="1"/>
  <c r="X162" i="5"/>
  <c r="Y162" i="5" s="1"/>
  <c r="X163" i="5"/>
  <c r="Y163" i="5" s="1"/>
  <c r="X164" i="5"/>
  <c r="Y164" i="5" s="1"/>
  <c r="AA164" i="5" s="1"/>
  <c r="X165" i="5"/>
  <c r="Y165" i="5" s="1"/>
  <c r="X166" i="5"/>
  <c r="Y166" i="5" s="1"/>
  <c r="X167" i="5"/>
  <c r="Y167" i="5" s="1"/>
  <c r="X168" i="5"/>
  <c r="Y168" i="5" s="1"/>
  <c r="AA168" i="5" s="1"/>
  <c r="X169" i="5"/>
  <c r="Z169" i="5" s="1"/>
  <c r="X170" i="5"/>
  <c r="Y170" i="5" s="1"/>
  <c r="X171" i="5"/>
  <c r="X172" i="5"/>
  <c r="Y172" i="5" s="1"/>
  <c r="AA172" i="5" s="1"/>
  <c r="X173" i="5"/>
  <c r="X174" i="5"/>
  <c r="X175" i="5"/>
  <c r="X176" i="5"/>
  <c r="Y176" i="5" s="1"/>
  <c r="AA176" i="5" s="1"/>
  <c r="X177" i="5"/>
  <c r="Z177" i="5" s="1"/>
  <c r="X178" i="5"/>
  <c r="Y178" i="5" s="1"/>
  <c r="X179" i="5"/>
  <c r="Y179" i="5" s="1"/>
  <c r="X180" i="5"/>
  <c r="Y180" i="5" s="1"/>
  <c r="AA180" i="5" s="1"/>
  <c r="X181" i="5"/>
  <c r="Y181" i="5" s="1"/>
  <c r="AA181" i="5" s="1"/>
  <c r="X182" i="5"/>
  <c r="X183" i="5"/>
  <c r="X184" i="5"/>
  <c r="Y184" i="5" s="1"/>
  <c r="AA184" i="5" s="1"/>
  <c r="X185" i="5"/>
  <c r="Z185" i="5" s="1"/>
  <c r="X186" i="5"/>
  <c r="Y186" i="5" s="1"/>
  <c r="X187" i="5"/>
  <c r="Y187" i="5" s="1"/>
  <c r="X188" i="5"/>
  <c r="Y188" i="5" s="1"/>
  <c r="AA188" i="5" s="1"/>
  <c r="X189" i="5"/>
  <c r="Y189" i="5" s="1"/>
  <c r="X190" i="5"/>
  <c r="Y190" i="5" s="1"/>
  <c r="X191" i="5"/>
  <c r="Y191" i="5" s="1"/>
  <c r="AA191" i="5" s="1"/>
  <c r="X192" i="5"/>
  <c r="Y192" i="5" s="1"/>
  <c r="AA192" i="5" s="1"/>
  <c r="X193" i="5"/>
  <c r="Z193" i="5" s="1"/>
  <c r="X194" i="5"/>
  <c r="Y194" i="5" s="1"/>
  <c r="X195" i="5"/>
  <c r="Y195" i="5" s="1"/>
  <c r="X196" i="5"/>
  <c r="Y196" i="5" s="1"/>
  <c r="AA196" i="5" s="1"/>
  <c r="X197" i="5"/>
  <c r="Y197" i="5" s="1"/>
  <c r="X198" i="5"/>
  <c r="Y198" i="5" s="1"/>
  <c r="X199" i="5"/>
  <c r="Y199" i="5" s="1"/>
  <c r="X200" i="5"/>
  <c r="Y200" i="5" s="1"/>
  <c r="AA200" i="5" s="1"/>
  <c r="X201" i="5"/>
  <c r="Z201" i="5" s="1"/>
  <c r="X202" i="5"/>
  <c r="Y202" i="5" s="1"/>
  <c r="X203" i="5"/>
  <c r="X204" i="5"/>
  <c r="AA204" i="5" s="1"/>
  <c r="X205" i="5"/>
  <c r="AA205" i="5" s="1"/>
  <c r="X206" i="5"/>
  <c r="X7" i="5"/>
  <c r="AA7" i="5" s="1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AA77" i="5" l="1"/>
  <c r="AA174" i="5"/>
  <c r="AA139" i="5"/>
  <c r="AA78" i="5"/>
  <c r="AA151" i="5"/>
  <c r="AA143" i="5"/>
  <c r="AA119" i="5"/>
  <c r="AA111" i="5"/>
  <c r="AA23" i="5"/>
  <c r="AA15" i="5"/>
  <c r="AA170" i="5"/>
  <c r="AA201" i="5"/>
  <c r="AA190" i="5"/>
  <c r="AA179" i="5"/>
  <c r="AA169" i="5"/>
  <c r="AA158" i="5"/>
  <c r="AA147" i="5"/>
  <c r="AA137" i="5"/>
  <c r="AA126" i="5"/>
  <c r="AA115" i="5"/>
  <c r="AA105" i="5"/>
  <c r="AA94" i="5"/>
  <c r="AA83" i="5"/>
  <c r="AA73" i="5"/>
  <c r="AA62" i="5"/>
  <c r="AA51" i="5"/>
  <c r="AA41" i="5"/>
  <c r="AA30" i="5"/>
  <c r="AA19" i="5"/>
  <c r="AA9" i="5"/>
  <c r="Z8" i="5"/>
  <c r="Z199" i="5"/>
  <c r="Z191" i="5"/>
  <c r="Z183" i="5"/>
  <c r="Z175" i="5"/>
  <c r="Z167" i="5"/>
  <c r="Z159" i="5"/>
  <c r="Z151" i="5"/>
  <c r="Z143" i="5"/>
  <c r="Z135" i="5"/>
  <c r="Z127" i="5"/>
  <c r="Z119" i="5"/>
  <c r="Z111" i="5"/>
  <c r="Z103" i="5"/>
  <c r="Z95" i="5"/>
  <c r="Z87" i="5"/>
  <c r="Z79" i="5"/>
  <c r="Z71" i="5"/>
  <c r="Z63" i="5"/>
  <c r="Z55" i="5"/>
  <c r="Z47" i="5"/>
  <c r="Z39" i="5"/>
  <c r="Z31" i="5"/>
  <c r="Z23" i="5"/>
  <c r="Z15" i="5"/>
  <c r="AA42" i="5"/>
  <c r="AA199" i="5"/>
  <c r="AA189" i="5"/>
  <c r="AA178" i="5"/>
  <c r="AA167" i="5"/>
  <c r="AA157" i="5"/>
  <c r="AA146" i="5"/>
  <c r="AA135" i="5"/>
  <c r="AA125" i="5"/>
  <c r="AA114" i="5"/>
  <c r="AA103" i="5"/>
  <c r="AA93" i="5"/>
  <c r="AA82" i="5"/>
  <c r="AA71" i="5"/>
  <c r="AA61" i="5"/>
  <c r="AA50" i="5"/>
  <c r="AA39" i="5"/>
  <c r="AA29" i="5"/>
  <c r="AA18" i="5"/>
  <c r="Y183" i="5"/>
  <c r="AA183" i="5" s="1"/>
  <c r="Y175" i="5"/>
  <c r="AA175" i="5" s="1"/>
  <c r="Y151" i="5"/>
  <c r="Y143" i="5"/>
  <c r="Y119" i="5"/>
  <c r="Y111" i="5"/>
  <c r="Y87" i="5"/>
  <c r="AA87" i="5" s="1"/>
  <c r="Y79" i="5"/>
  <c r="AA79" i="5" s="1"/>
  <c r="Y55" i="5"/>
  <c r="AA55" i="5" s="1"/>
  <c r="Y47" i="5"/>
  <c r="AA47" i="5" s="1"/>
  <c r="Y23" i="5"/>
  <c r="Y15" i="5"/>
  <c r="Z206" i="5"/>
  <c r="Z198" i="5"/>
  <c r="Z190" i="5"/>
  <c r="Z182" i="5"/>
  <c r="Z174" i="5"/>
  <c r="Z166" i="5"/>
  <c r="Z158" i="5"/>
  <c r="Z150" i="5"/>
  <c r="Z142" i="5"/>
  <c r="Z134" i="5"/>
  <c r="Z126" i="5"/>
  <c r="Z118" i="5"/>
  <c r="Z110" i="5"/>
  <c r="Z102" i="5"/>
  <c r="Z94" i="5"/>
  <c r="Z86" i="5"/>
  <c r="Z78" i="5"/>
  <c r="Z70" i="5"/>
  <c r="Z62" i="5"/>
  <c r="Z54" i="5"/>
  <c r="Z46" i="5"/>
  <c r="Z38" i="5"/>
  <c r="Z30" i="5"/>
  <c r="Z22" i="5"/>
  <c r="Z14" i="5"/>
  <c r="AA106" i="5"/>
  <c r="AA198" i="5"/>
  <c r="AA187" i="5"/>
  <c r="AA177" i="5"/>
  <c r="AA166" i="5"/>
  <c r="AA155" i="5"/>
  <c r="AA145" i="5"/>
  <c r="AA134" i="5"/>
  <c r="AA123" i="5"/>
  <c r="AA113" i="5"/>
  <c r="AA102" i="5"/>
  <c r="AA91" i="5"/>
  <c r="AA81" i="5"/>
  <c r="AA70" i="5"/>
  <c r="AA59" i="5"/>
  <c r="AA49" i="5"/>
  <c r="AA38" i="5"/>
  <c r="AA27" i="5"/>
  <c r="AA17" i="5"/>
  <c r="Y206" i="5"/>
  <c r="AA206" i="5" s="1"/>
  <c r="Y182" i="5"/>
  <c r="AA182" i="5" s="1"/>
  <c r="Y174" i="5"/>
  <c r="Y150" i="5"/>
  <c r="AA150" i="5" s="1"/>
  <c r="Y142" i="5"/>
  <c r="AA142" i="5" s="1"/>
  <c r="Y118" i="5"/>
  <c r="AA118" i="5" s="1"/>
  <c r="Y110" i="5"/>
  <c r="AA110" i="5" s="1"/>
  <c r="Y86" i="5"/>
  <c r="AA86" i="5" s="1"/>
  <c r="Y78" i="5"/>
  <c r="Y54" i="5"/>
  <c r="AA54" i="5" s="1"/>
  <c r="Y46" i="5"/>
  <c r="AA46" i="5" s="1"/>
  <c r="Y22" i="5"/>
  <c r="AA22" i="5" s="1"/>
  <c r="Y14" i="5"/>
  <c r="AA14" i="5" s="1"/>
  <c r="Z205" i="5"/>
  <c r="Z197" i="5"/>
  <c r="Z189" i="5"/>
  <c r="Z181" i="5"/>
  <c r="Z173" i="5"/>
  <c r="Z165" i="5"/>
  <c r="Z157" i="5"/>
  <c r="Z149" i="5"/>
  <c r="Z141" i="5"/>
  <c r="Z133" i="5"/>
  <c r="Z125" i="5"/>
  <c r="Z117" i="5"/>
  <c r="Z109" i="5"/>
  <c r="Z101" i="5"/>
  <c r="Z93" i="5"/>
  <c r="Z85" i="5"/>
  <c r="Z77" i="5"/>
  <c r="Z69" i="5"/>
  <c r="Z61" i="5"/>
  <c r="Z53" i="5"/>
  <c r="Z45" i="5"/>
  <c r="Z37" i="5"/>
  <c r="Z29" i="5"/>
  <c r="Z21" i="5"/>
  <c r="Z13" i="5"/>
  <c r="AA202" i="5"/>
  <c r="AA197" i="5"/>
  <c r="AA186" i="5"/>
  <c r="AA165" i="5"/>
  <c r="AA154" i="5"/>
  <c r="AA133" i="5"/>
  <c r="AA122" i="5"/>
  <c r="AA101" i="5"/>
  <c r="AA90" i="5"/>
  <c r="AA69" i="5"/>
  <c r="AA58" i="5"/>
  <c r="AA37" i="5"/>
  <c r="AA26" i="5"/>
  <c r="Y205" i="5"/>
  <c r="Y173" i="5"/>
  <c r="AA173" i="5" s="1"/>
  <c r="Y141" i="5"/>
  <c r="AA141" i="5" s="1"/>
  <c r="Y109" i="5"/>
  <c r="AA109" i="5" s="1"/>
  <c r="Y77" i="5"/>
  <c r="Y45" i="5"/>
  <c r="AA45" i="5" s="1"/>
  <c r="Y13" i="5"/>
  <c r="AA13" i="5" s="1"/>
  <c r="Z204" i="5"/>
  <c r="Z196" i="5"/>
  <c r="Z188" i="5"/>
  <c r="Z180" i="5"/>
  <c r="Z172" i="5"/>
  <c r="Z164" i="5"/>
  <c r="Z156" i="5"/>
  <c r="Z148" i="5"/>
  <c r="Z140" i="5"/>
  <c r="Z132" i="5"/>
  <c r="Z124" i="5"/>
  <c r="Z116" i="5"/>
  <c r="Z108" i="5"/>
  <c r="Z100" i="5"/>
  <c r="Z92" i="5"/>
  <c r="Z84" i="5"/>
  <c r="Z76" i="5"/>
  <c r="Z68" i="5"/>
  <c r="Z60" i="5"/>
  <c r="Z52" i="5"/>
  <c r="Z44" i="5"/>
  <c r="Z36" i="5"/>
  <c r="Z28" i="5"/>
  <c r="Z20" i="5"/>
  <c r="Z12" i="5"/>
  <c r="AA195" i="5"/>
  <c r="AA185" i="5"/>
  <c r="AA163" i="5"/>
  <c r="AA153" i="5"/>
  <c r="AA131" i="5"/>
  <c r="AA121" i="5"/>
  <c r="AA99" i="5"/>
  <c r="AA89" i="5"/>
  <c r="AA67" i="5"/>
  <c r="AA57" i="5"/>
  <c r="AA35" i="5"/>
  <c r="AA25" i="5"/>
  <c r="Y204" i="5"/>
  <c r="Z203" i="5"/>
  <c r="Z195" i="5"/>
  <c r="Z187" i="5"/>
  <c r="Z179" i="5"/>
  <c r="Z171" i="5"/>
  <c r="Z163" i="5"/>
  <c r="Z155" i="5"/>
  <c r="Z147" i="5"/>
  <c r="Z139" i="5"/>
  <c r="Z131" i="5"/>
  <c r="Z123" i="5"/>
  <c r="Z115" i="5"/>
  <c r="Z107" i="5"/>
  <c r="Z99" i="5"/>
  <c r="Z91" i="5"/>
  <c r="Z83" i="5"/>
  <c r="Z75" i="5"/>
  <c r="Z67" i="5"/>
  <c r="Z59" i="5"/>
  <c r="Z51" i="5"/>
  <c r="Z43" i="5"/>
  <c r="Z35" i="5"/>
  <c r="Z27" i="5"/>
  <c r="Z19" i="5"/>
  <c r="Z11" i="5"/>
  <c r="AA138" i="5"/>
  <c r="AA194" i="5"/>
  <c r="AA162" i="5"/>
  <c r="AA130" i="5"/>
  <c r="AA98" i="5"/>
  <c r="AA66" i="5"/>
  <c r="AA34" i="5"/>
  <c r="Y203" i="5"/>
  <c r="AA203" i="5" s="1"/>
  <c r="Y171" i="5"/>
  <c r="AA171" i="5" s="1"/>
  <c r="Y139" i="5"/>
  <c r="Y107" i="5"/>
  <c r="AA107" i="5" s="1"/>
  <c r="Y75" i="5"/>
  <c r="AA75" i="5" s="1"/>
  <c r="Y43" i="5"/>
  <c r="AA43" i="5" s="1"/>
  <c r="Y11" i="5"/>
  <c r="AA11" i="5" s="1"/>
  <c r="Z202" i="5"/>
  <c r="Z194" i="5"/>
  <c r="Z186" i="5"/>
  <c r="Z178" i="5"/>
  <c r="Z170" i="5"/>
  <c r="Z162" i="5"/>
  <c r="Z154" i="5"/>
  <c r="Z146" i="5"/>
  <c r="Z138" i="5"/>
  <c r="Z130" i="5"/>
  <c r="Z122" i="5"/>
  <c r="Z114" i="5"/>
  <c r="Z106" i="5"/>
  <c r="Z98" i="5"/>
  <c r="Z90" i="5"/>
  <c r="Z82" i="5"/>
  <c r="Z74" i="5"/>
  <c r="Z66" i="5"/>
  <c r="Z58" i="5"/>
  <c r="Z50" i="5"/>
  <c r="Z42" i="5"/>
  <c r="Z34" i="5"/>
  <c r="Z26" i="5"/>
  <c r="Z18" i="5"/>
  <c r="Z10" i="5"/>
  <c r="AA74" i="5"/>
  <c r="AA10" i="5"/>
  <c r="AA193" i="5"/>
  <c r="AA161" i="5"/>
  <c r="AA129" i="5"/>
  <c r="AA97" i="5"/>
  <c r="AA65" i="5"/>
  <c r="AA33" i="5"/>
  <c r="A4" i="11" l="1"/>
  <c r="A3" i="11"/>
  <c r="A1" i="11"/>
  <c r="A11" i="10"/>
  <c r="A10" i="10"/>
  <c r="A9" i="10"/>
  <c r="A8" i="10"/>
  <c r="A7" i="10"/>
  <c r="A6" i="10"/>
  <c r="A4" i="10"/>
  <c r="A3" i="10"/>
  <c r="A1" i="10"/>
  <c r="C209" i="9"/>
  <c r="B209" i="9"/>
  <c r="A209" i="9"/>
  <c r="C208" i="9"/>
  <c r="B208" i="9"/>
  <c r="A208" i="9"/>
  <c r="C207" i="9"/>
  <c r="B207" i="9"/>
  <c r="A207" i="9"/>
  <c r="C206" i="9"/>
  <c r="B206" i="9"/>
  <c r="A206" i="9"/>
  <c r="C205" i="9"/>
  <c r="B205" i="9"/>
  <c r="A205" i="9"/>
  <c r="C204" i="9"/>
  <c r="B204" i="9"/>
  <c r="A204" i="9"/>
  <c r="C203" i="9"/>
  <c r="B203" i="9"/>
  <c r="A203" i="9"/>
  <c r="C202" i="9"/>
  <c r="B202" i="9"/>
  <c r="A202" i="9"/>
  <c r="C201" i="9"/>
  <c r="B201" i="9"/>
  <c r="A201" i="9"/>
  <c r="C200" i="9"/>
  <c r="B200" i="9"/>
  <c r="A200" i="9"/>
  <c r="C199" i="9"/>
  <c r="B199" i="9"/>
  <c r="A199" i="9"/>
  <c r="C198" i="9"/>
  <c r="B198" i="9"/>
  <c r="A198" i="9"/>
  <c r="C197" i="9"/>
  <c r="B197" i="9"/>
  <c r="A197" i="9"/>
  <c r="C196" i="9"/>
  <c r="B196" i="9"/>
  <c r="A196" i="9"/>
  <c r="C195" i="9"/>
  <c r="B195" i="9"/>
  <c r="A195" i="9"/>
  <c r="C194" i="9"/>
  <c r="B194" i="9"/>
  <c r="A194" i="9"/>
  <c r="C193" i="9"/>
  <c r="B193" i="9"/>
  <c r="A193" i="9"/>
  <c r="C192" i="9"/>
  <c r="B192" i="9"/>
  <c r="A192" i="9"/>
  <c r="C191" i="9"/>
  <c r="B191" i="9"/>
  <c r="A191" i="9"/>
  <c r="C190" i="9"/>
  <c r="B190" i="9"/>
  <c r="A190" i="9"/>
  <c r="C189" i="9"/>
  <c r="B189" i="9"/>
  <c r="A189" i="9"/>
  <c r="C188" i="9"/>
  <c r="B188" i="9"/>
  <c r="A188" i="9"/>
  <c r="C187" i="9"/>
  <c r="B187" i="9"/>
  <c r="A187" i="9"/>
  <c r="C186" i="9"/>
  <c r="B186" i="9"/>
  <c r="A186" i="9"/>
  <c r="C185" i="9"/>
  <c r="B185" i="9"/>
  <c r="A185" i="9"/>
  <c r="C184" i="9"/>
  <c r="B184" i="9"/>
  <c r="A184" i="9"/>
  <c r="C183" i="9"/>
  <c r="B183" i="9"/>
  <c r="A183" i="9"/>
  <c r="C182" i="9"/>
  <c r="B182" i="9"/>
  <c r="A182" i="9"/>
  <c r="C181" i="9"/>
  <c r="B181" i="9"/>
  <c r="A181" i="9"/>
  <c r="C180" i="9"/>
  <c r="B180" i="9"/>
  <c r="A180" i="9"/>
  <c r="C179" i="9"/>
  <c r="B179" i="9"/>
  <c r="A179" i="9"/>
  <c r="C178" i="9"/>
  <c r="B178" i="9"/>
  <c r="A178" i="9"/>
  <c r="C177" i="9"/>
  <c r="B177" i="9"/>
  <c r="A177" i="9"/>
  <c r="C176" i="9"/>
  <c r="B176" i="9"/>
  <c r="A176" i="9"/>
  <c r="C175" i="9"/>
  <c r="B175" i="9"/>
  <c r="A175" i="9"/>
  <c r="C174" i="9"/>
  <c r="B174" i="9"/>
  <c r="A174" i="9"/>
  <c r="C173" i="9"/>
  <c r="B173" i="9"/>
  <c r="A173" i="9"/>
  <c r="C172" i="9"/>
  <c r="B172" i="9"/>
  <c r="A172" i="9"/>
  <c r="C171" i="9"/>
  <c r="B171" i="9"/>
  <c r="A171" i="9"/>
  <c r="C170" i="9"/>
  <c r="B170" i="9"/>
  <c r="A170" i="9"/>
  <c r="C169" i="9"/>
  <c r="B169" i="9"/>
  <c r="A169" i="9"/>
  <c r="C168" i="9"/>
  <c r="B168" i="9"/>
  <c r="A168" i="9"/>
  <c r="C167" i="9"/>
  <c r="B167" i="9"/>
  <c r="A167" i="9"/>
  <c r="C166" i="9"/>
  <c r="B166" i="9"/>
  <c r="A166" i="9"/>
  <c r="C165" i="9"/>
  <c r="B165" i="9"/>
  <c r="A165" i="9"/>
  <c r="C164" i="9"/>
  <c r="B164" i="9"/>
  <c r="A164" i="9"/>
  <c r="C163" i="9"/>
  <c r="B163" i="9"/>
  <c r="A163" i="9"/>
  <c r="C162" i="9"/>
  <c r="B162" i="9"/>
  <c r="A162" i="9"/>
  <c r="C161" i="9"/>
  <c r="B161" i="9"/>
  <c r="A161" i="9"/>
  <c r="C160" i="9"/>
  <c r="B160" i="9"/>
  <c r="A160" i="9"/>
  <c r="C159" i="9"/>
  <c r="B159" i="9"/>
  <c r="A159" i="9"/>
  <c r="C158" i="9"/>
  <c r="B158" i="9"/>
  <c r="A158" i="9"/>
  <c r="C157" i="9"/>
  <c r="B157" i="9"/>
  <c r="A157" i="9"/>
  <c r="C156" i="9"/>
  <c r="B156" i="9"/>
  <c r="A156" i="9"/>
  <c r="C155" i="9"/>
  <c r="B155" i="9"/>
  <c r="A155" i="9"/>
  <c r="C154" i="9"/>
  <c r="B154" i="9"/>
  <c r="A154" i="9"/>
  <c r="C153" i="9"/>
  <c r="B153" i="9"/>
  <c r="A153" i="9"/>
  <c r="C152" i="9"/>
  <c r="B152" i="9"/>
  <c r="A152" i="9"/>
  <c r="C151" i="9"/>
  <c r="B151" i="9"/>
  <c r="A151" i="9"/>
  <c r="C150" i="9"/>
  <c r="B150" i="9"/>
  <c r="A150" i="9"/>
  <c r="C149" i="9"/>
  <c r="B149" i="9"/>
  <c r="A149" i="9"/>
  <c r="C148" i="9"/>
  <c r="B148" i="9"/>
  <c r="A148" i="9"/>
  <c r="C147" i="9"/>
  <c r="B147" i="9"/>
  <c r="A147" i="9"/>
  <c r="C146" i="9"/>
  <c r="B146" i="9"/>
  <c r="A146" i="9"/>
  <c r="C145" i="9"/>
  <c r="B145" i="9"/>
  <c r="A145" i="9"/>
  <c r="C144" i="9"/>
  <c r="B144" i="9"/>
  <c r="A144" i="9"/>
  <c r="C143" i="9"/>
  <c r="B143" i="9"/>
  <c r="A143" i="9"/>
  <c r="C142" i="9"/>
  <c r="B142" i="9"/>
  <c r="A142" i="9"/>
  <c r="C141" i="9"/>
  <c r="B141" i="9"/>
  <c r="A141" i="9"/>
  <c r="C140" i="9"/>
  <c r="B140" i="9"/>
  <c r="A140" i="9"/>
  <c r="C139" i="9"/>
  <c r="B139" i="9"/>
  <c r="A139" i="9"/>
  <c r="C138" i="9"/>
  <c r="B138" i="9"/>
  <c r="A138" i="9"/>
  <c r="C137" i="9"/>
  <c r="B137" i="9"/>
  <c r="A137" i="9"/>
  <c r="C136" i="9"/>
  <c r="B136" i="9"/>
  <c r="A136" i="9"/>
  <c r="C135" i="9"/>
  <c r="B135" i="9"/>
  <c r="A135" i="9"/>
  <c r="C134" i="9"/>
  <c r="B134" i="9"/>
  <c r="A134" i="9"/>
  <c r="C133" i="9"/>
  <c r="B133" i="9"/>
  <c r="A133" i="9"/>
  <c r="C132" i="9"/>
  <c r="B132" i="9"/>
  <c r="A132" i="9"/>
  <c r="C131" i="9"/>
  <c r="B131" i="9"/>
  <c r="A131" i="9"/>
  <c r="C130" i="9"/>
  <c r="B130" i="9"/>
  <c r="A130" i="9"/>
  <c r="C129" i="9"/>
  <c r="B129" i="9"/>
  <c r="A129" i="9"/>
  <c r="C128" i="9"/>
  <c r="B128" i="9"/>
  <c r="A128" i="9"/>
  <c r="C127" i="9"/>
  <c r="B127" i="9"/>
  <c r="A127" i="9"/>
  <c r="C126" i="9"/>
  <c r="B126" i="9"/>
  <c r="A126" i="9"/>
  <c r="C125" i="9"/>
  <c r="B125" i="9"/>
  <c r="A125" i="9"/>
  <c r="C124" i="9"/>
  <c r="B124" i="9"/>
  <c r="A124" i="9"/>
  <c r="C123" i="9"/>
  <c r="B123" i="9"/>
  <c r="A123" i="9"/>
  <c r="C122" i="9"/>
  <c r="B122" i="9"/>
  <c r="A122" i="9"/>
  <c r="C121" i="9"/>
  <c r="B121" i="9"/>
  <c r="A121" i="9"/>
  <c r="C120" i="9"/>
  <c r="B120" i="9"/>
  <c r="A120" i="9"/>
  <c r="C119" i="9"/>
  <c r="B119" i="9"/>
  <c r="A119" i="9"/>
  <c r="C118" i="9"/>
  <c r="B118" i="9"/>
  <c r="A118" i="9"/>
  <c r="C117" i="9"/>
  <c r="B117" i="9"/>
  <c r="A117" i="9"/>
  <c r="C116" i="9"/>
  <c r="B116" i="9"/>
  <c r="A116" i="9"/>
  <c r="C115" i="9"/>
  <c r="B115" i="9"/>
  <c r="A115" i="9"/>
  <c r="C114" i="9"/>
  <c r="B114" i="9"/>
  <c r="A114" i="9"/>
  <c r="C113" i="9"/>
  <c r="B113" i="9"/>
  <c r="A113" i="9"/>
  <c r="C112" i="9"/>
  <c r="B112" i="9"/>
  <c r="A112" i="9"/>
  <c r="C111" i="9"/>
  <c r="B111" i="9"/>
  <c r="A111" i="9"/>
  <c r="C110" i="9"/>
  <c r="B110" i="9"/>
  <c r="A110" i="9"/>
  <c r="C109" i="9"/>
  <c r="B109" i="9"/>
  <c r="A109" i="9"/>
  <c r="C108" i="9"/>
  <c r="B108" i="9"/>
  <c r="A108" i="9"/>
  <c r="C107" i="9"/>
  <c r="B107" i="9"/>
  <c r="A107" i="9"/>
  <c r="C106" i="9"/>
  <c r="B106" i="9"/>
  <c r="A106" i="9"/>
  <c r="C105" i="9"/>
  <c r="B105" i="9"/>
  <c r="A105" i="9"/>
  <c r="C104" i="9"/>
  <c r="B104" i="9"/>
  <c r="A104" i="9"/>
  <c r="C103" i="9"/>
  <c r="B103" i="9"/>
  <c r="A103" i="9"/>
  <c r="C102" i="9"/>
  <c r="B102" i="9"/>
  <c r="A102" i="9"/>
  <c r="C101" i="9"/>
  <c r="B101" i="9"/>
  <c r="A101" i="9"/>
  <c r="C100" i="9"/>
  <c r="B100" i="9"/>
  <c r="A100" i="9"/>
  <c r="C99" i="9"/>
  <c r="B99" i="9"/>
  <c r="A99" i="9"/>
  <c r="C98" i="9"/>
  <c r="B98" i="9"/>
  <c r="A98" i="9"/>
  <c r="C97" i="9"/>
  <c r="B97" i="9"/>
  <c r="A97" i="9"/>
  <c r="C96" i="9"/>
  <c r="B96" i="9"/>
  <c r="A96" i="9"/>
  <c r="C95" i="9"/>
  <c r="B95" i="9"/>
  <c r="A95" i="9"/>
  <c r="C94" i="9"/>
  <c r="B94" i="9"/>
  <c r="A94" i="9"/>
  <c r="C93" i="9"/>
  <c r="B93" i="9"/>
  <c r="A93" i="9"/>
  <c r="C92" i="9"/>
  <c r="B92" i="9"/>
  <c r="A92" i="9"/>
  <c r="C91" i="9"/>
  <c r="B91" i="9"/>
  <c r="A91" i="9"/>
  <c r="C90" i="9"/>
  <c r="B90" i="9"/>
  <c r="A90" i="9"/>
  <c r="C89" i="9"/>
  <c r="B89" i="9"/>
  <c r="A89" i="9"/>
  <c r="C88" i="9"/>
  <c r="B88" i="9"/>
  <c r="A88" i="9"/>
  <c r="C87" i="9"/>
  <c r="B87" i="9"/>
  <c r="A87" i="9"/>
  <c r="C86" i="9"/>
  <c r="B86" i="9"/>
  <c r="A86" i="9"/>
  <c r="C85" i="9"/>
  <c r="B85" i="9"/>
  <c r="A85" i="9"/>
  <c r="C84" i="9"/>
  <c r="B84" i="9"/>
  <c r="A84" i="9"/>
  <c r="C83" i="9"/>
  <c r="B83" i="9"/>
  <c r="A83" i="9"/>
  <c r="C82" i="9"/>
  <c r="B82" i="9"/>
  <c r="A82" i="9"/>
  <c r="C81" i="9"/>
  <c r="B81" i="9"/>
  <c r="A81" i="9"/>
  <c r="C80" i="9"/>
  <c r="B80" i="9"/>
  <c r="A80" i="9"/>
  <c r="C79" i="9"/>
  <c r="B79" i="9"/>
  <c r="A79" i="9"/>
  <c r="C78" i="9"/>
  <c r="B78" i="9"/>
  <c r="A78" i="9"/>
  <c r="C77" i="9"/>
  <c r="B77" i="9"/>
  <c r="A77" i="9"/>
  <c r="C76" i="9"/>
  <c r="B76" i="9"/>
  <c r="A76" i="9"/>
  <c r="C75" i="9"/>
  <c r="B75" i="9"/>
  <c r="A75" i="9"/>
  <c r="C74" i="9"/>
  <c r="B74" i="9"/>
  <c r="A74" i="9"/>
  <c r="C73" i="9"/>
  <c r="B73" i="9"/>
  <c r="A73" i="9"/>
  <c r="C72" i="9"/>
  <c r="B72" i="9"/>
  <c r="A72" i="9"/>
  <c r="C71" i="9"/>
  <c r="B71" i="9"/>
  <c r="A71" i="9"/>
  <c r="C70" i="9"/>
  <c r="B70" i="9"/>
  <c r="A70" i="9"/>
  <c r="C69" i="9"/>
  <c r="B69" i="9"/>
  <c r="A69" i="9"/>
  <c r="C68" i="9"/>
  <c r="B68" i="9"/>
  <c r="A68" i="9"/>
  <c r="C67" i="9"/>
  <c r="B67" i="9"/>
  <c r="A67" i="9"/>
  <c r="C66" i="9"/>
  <c r="B66" i="9"/>
  <c r="A66" i="9"/>
  <c r="C65" i="9"/>
  <c r="B65" i="9"/>
  <c r="A65" i="9"/>
  <c r="C64" i="9"/>
  <c r="B64" i="9"/>
  <c r="A64" i="9"/>
  <c r="C63" i="9"/>
  <c r="B63" i="9"/>
  <c r="A63" i="9"/>
  <c r="C62" i="9"/>
  <c r="B62" i="9"/>
  <c r="A62" i="9"/>
  <c r="C61" i="9"/>
  <c r="B61" i="9"/>
  <c r="A61" i="9"/>
  <c r="C60" i="9"/>
  <c r="B60" i="9"/>
  <c r="A60" i="9"/>
  <c r="C59" i="9"/>
  <c r="B59" i="9"/>
  <c r="A59" i="9"/>
  <c r="C58" i="9"/>
  <c r="B58" i="9"/>
  <c r="A58" i="9"/>
  <c r="C57" i="9"/>
  <c r="B57" i="9"/>
  <c r="A57" i="9"/>
  <c r="C56" i="9"/>
  <c r="B56" i="9"/>
  <c r="A56" i="9"/>
  <c r="C55" i="9"/>
  <c r="B55" i="9"/>
  <c r="A55" i="9"/>
  <c r="C54" i="9"/>
  <c r="B54" i="9"/>
  <c r="A54" i="9"/>
  <c r="C53" i="9"/>
  <c r="B53" i="9"/>
  <c r="A53" i="9"/>
  <c r="C52" i="9"/>
  <c r="B52" i="9"/>
  <c r="A52" i="9"/>
  <c r="C51" i="9"/>
  <c r="B51" i="9"/>
  <c r="A51" i="9"/>
  <c r="C50" i="9"/>
  <c r="B50" i="9"/>
  <c r="A50" i="9"/>
  <c r="C49" i="9"/>
  <c r="B49" i="9"/>
  <c r="A49" i="9"/>
  <c r="C48" i="9"/>
  <c r="B48" i="9"/>
  <c r="A48" i="9"/>
  <c r="C47" i="9"/>
  <c r="B47" i="9"/>
  <c r="A47" i="9"/>
  <c r="C46" i="9"/>
  <c r="B46" i="9"/>
  <c r="A46" i="9"/>
  <c r="C45" i="9"/>
  <c r="B45" i="9"/>
  <c r="A45" i="9"/>
  <c r="C44" i="9"/>
  <c r="B44" i="9"/>
  <c r="A44" i="9"/>
  <c r="C43" i="9"/>
  <c r="B43" i="9"/>
  <c r="A43" i="9"/>
  <c r="C42" i="9"/>
  <c r="B42" i="9"/>
  <c r="A42" i="9"/>
  <c r="C41" i="9"/>
  <c r="B41" i="9"/>
  <c r="A41" i="9"/>
  <c r="C40" i="9"/>
  <c r="B40" i="9"/>
  <c r="A40" i="9"/>
  <c r="C39" i="9"/>
  <c r="B39" i="9"/>
  <c r="A39" i="9"/>
  <c r="C38" i="9"/>
  <c r="B38" i="9"/>
  <c r="A38" i="9"/>
  <c r="C37" i="9"/>
  <c r="B37" i="9"/>
  <c r="A37" i="9"/>
  <c r="C36" i="9"/>
  <c r="B36" i="9"/>
  <c r="A36" i="9"/>
  <c r="C35" i="9"/>
  <c r="B35" i="9"/>
  <c r="A35" i="9"/>
  <c r="C34" i="9"/>
  <c r="B34" i="9"/>
  <c r="A34" i="9"/>
  <c r="C33" i="9"/>
  <c r="B33" i="9"/>
  <c r="A33" i="9"/>
  <c r="C32" i="9"/>
  <c r="B32" i="9"/>
  <c r="A32" i="9"/>
  <c r="C31" i="9"/>
  <c r="B31" i="9"/>
  <c r="A31" i="9"/>
  <c r="C30" i="9"/>
  <c r="B30" i="9"/>
  <c r="A30" i="9"/>
  <c r="C29" i="9"/>
  <c r="B29" i="9"/>
  <c r="A29" i="9"/>
  <c r="C28" i="9"/>
  <c r="B28" i="9"/>
  <c r="A28" i="9"/>
  <c r="C27" i="9"/>
  <c r="B27" i="9"/>
  <c r="A27" i="9"/>
  <c r="C26" i="9"/>
  <c r="B26" i="9"/>
  <c r="A26" i="9"/>
  <c r="C25" i="9"/>
  <c r="B25" i="9"/>
  <c r="A25" i="9"/>
  <c r="C24" i="9"/>
  <c r="B24" i="9"/>
  <c r="A24" i="9"/>
  <c r="C23" i="9"/>
  <c r="B23" i="9"/>
  <c r="A23" i="9"/>
  <c r="C22" i="9"/>
  <c r="B22" i="9"/>
  <c r="A22" i="9"/>
  <c r="C21" i="9"/>
  <c r="B21" i="9"/>
  <c r="A21" i="9"/>
  <c r="C20" i="9"/>
  <c r="B20" i="9"/>
  <c r="A20" i="9"/>
  <c r="C19" i="9"/>
  <c r="B19" i="9"/>
  <c r="A19" i="9"/>
  <c r="C18" i="9"/>
  <c r="B18" i="9"/>
  <c r="A18" i="9"/>
  <c r="C17" i="9"/>
  <c r="B17" i="9"/>
  <c r="A17" i="9"/>
  <c r="E16" i="9"/>
  <c r="J16" i="9" s="1"/>
  <c r="C16" i="9"/>
  <c r="B16" i="9"/>
  <c r="A16" i="9"/>
  <c r="E15" i="9"/>
  <c r="C15" i="9"/>
  <c r="B15" i="9"/>
  <c r="A15" i="9"/>
  <c r="E14" i="9"/>
  <c r="J14" i="9" s="1"/>
  <c r="C14" i="9"/>
  <c r="B14" i="9"/>
  <c r="A14" i="9"/>
  <c r="C13" i="9"/>
  <c r="B13" i="9"/>
  <c r="A13" i="9"/>
  <c r="E12" i="9"/>
  <c r="C12" i="9"/>
  <c r="B12" i="9"/>
  <c r="A12" i="9"/>
  <c r="E11" i="9"/>
  <c r="C11" i="9"/>
  <c r="B11" i="9"/>
  <c r="A11" i="9"/>
  <c r="E10" i="9"/>
  <c r="C10" i="9"/>
  <c r="B10" i="9"/>
  <c r="A10" i="9"/>
  <c r="H8" i="9"/>
  <c r="G8" i="9"/>
  <c r="F8" i="9"/>
  <c r="E8" i="9"/>
  <c r="D8" i="9"/>
  <c r="A4" i="9"/>
  <c r="A3" i="9"/>
  <c r="A1" i="9"/>
  <c r="C202" i="8"/>
  <c r="B202" i="8"/>
  <c r="A202" i="8"/>
  <c r="C201" i="8"/>
  <c r="B201" i="8"/>
  <c r="A201" i="8"/>
  <c r="C200" i="8"/>
  <c r="B200" i="8"/>
  <c r="A200" i="8"/>
  <c r="C199" i="8"/>
  <c r="B199" i="8"/>
  <c r="A199" i="8"/>
  <c r="C198" i="8"/>
  <c r="B198" i="8"/>
  <c r="A198" i="8"/>
  <c r="C197" i="8"/>
  <c r="B197" i="8"/>
  <c r="A197" i="8"/>
  <c r="C196" i="8"/>
  <c r="B196" i="8"/>
  <c r="A196" i="8"/>
  <c r="C195" i="8"/>
  <c r="B195" i="8"/>
  <c r="A195" i="8"/>
  <c r="C194" i="8"/>
  <c r="B194" i="8"/>
  <c r="A194" i="8"/>
  <c r="C193" i="8"/>
  <c r="B193" i="8"/>
  <c r="A193" i="8"/>
  <c r="C192" i="8"/>
  <c r="B192" i="8"/>
  <c r="A192" i="8"/>
  <c r="C191" i="8"/>
  <c r="B191" i="8"/>
  <c r="A191" i="8"/>
  <c r="C190" i="8"/>
  <c r="B190" i="8"/>
  <c r="A190" i="8"/>
  <c r="C189" i="8"/>
  <c r="B189" i="8"/>
  <c r="A189" i="8"/>
  <c r="C188" i="8"/>
  <c r="B188" i="8"/>
  <c r="A188" i="8"/>
  <c r="C187" i="8"/>
  <c r="B187" i="8"/>
  <c r="A187" i="8"/>
  <c r="C186" i="8"/>
  <c r="B186" i="8"/>
  <c r="A186" i="8"/>
  <c r="C185" i="8"/>
  <c r="B185" i="8"/>
  <c r="A185" i="8"/>
  <c r="C184" i="8"/>
  <c r="B184" i="8"/>
  <c r="A184" i="8"/>
  <c r="C183" i="8"/>
  <c r="B183" i="8"/>
  <c r="A183" i="8"/>
  <c r="C182" i="8"/>
  <c r="B182" i="8"/>
  <c r="A182" i="8"/>
  <c r="C181" i="8"/>
  <c r="B181" i="8"/>
  <c r="A181" i="8"/>
  <c r="C180" i="8"/>
  <c r="B180" i="8"/>
  <c r="A180" i="8"/>
  <c r="C179" i="8"/>
  <c r="B179" i="8"/>
  <c r="A179" i="8"/>
  <c r="C178" i="8"/>
  <c r="B178" i="8"/>
  <c r="A178" i="8"/>
  <c r="C177" i="8"/>
  <c r="B177" i="8"/>
  <c r="A177" i="8"/>
  <c r="C176" i="8"/>
  <c r="B176" i="8"/>
  <c r="A176" i="8"/>
  <c r="C175" i="8"/>
  <c r="B175" i="8"/>
  <c r="A175" i="8"/>
  <c r="C174" i="8"/>
  <c r="B174" i="8"/>
  <c r="A174" i="8"/>
  <c r="C173" i="8"/>
  <c r="B173" i="8"/>
  <c r="A173" i="8"/>
  <c r="C172" i="8"/>
  <c r="B172" i="8"/>
  <c r="A172" i="8"/>
  <c r="C171" i="8"/>
  <c r="B171" i="8"/>
  <c r="A171" i="8"/>
  <c r="C170" i="8"/>
  <c r="B170" i="8"/>
  <c r="A170" i="8"/>
  <c r="C169" i="8"/>
  <c r="B169" i="8"/>
  <c r="A169" i="8"/>
  <c r="C168" i="8"/>
  <c r="B168" i="8"/>
  <c r="A168" i="8"/>
  <c r="C167" i="8"/>
  <c r="B167" i="8"/>
  <c r="A167" i="8"/>
  <c r="C166" i="8"/>
  <c r="B166" i="8"/>
  <c r="A166" i="8"/>
  <c r="C165" i="8"/>
  <c r="B165" i="8"/>
  <c r="A165" i="8"/>
  <c r="C164" i="8"/>
  <c r="B164" i="8"/>
  <c r="A164" i="8"/>
  <c r="C163" i="8"/>
  <c r="B163" i="8"/>
  <c r="A163" i="8"/>
  <c r="C162" i="8"/>
  <c r="B162" i="8"/>
  <c r="A162" i="8"/>
  <c r="C161" i="8"/>
  <c r="B161" i="8"/>
  <c r="A161" i="8"/>
  <c r="C160" i="8"/>
  <c r="B160" i="8"/>
  <c r="A160" i="8"/>
  <c r="C159" i="8"/>
  <c r="B159" i="8"/>
  <c r="A159" i="8"/>
  <c r="C158" i="8"/>
  <c r="B158" i="8"/>
  <c r="A158" i="8"/>
  <c r="C157" i="8"/>
  <c r="B157" i="8"/>
  <c r="A157" i="8"/>
  <c r="C156" i="8"/>
  <c r="B156" i="8"/>
  <c r="A156" i="8"/>
  <c r="C155" i="8"/>
  <c r="B155" i="8"/>
  <c r="A155" i="8"/>
  <c r="C154" i="8"/>
  <c r="B154" i="8"/>
  <c r="A154" i="8"/>
  <c r="C153" i="8"/>
  <c r="B153" i="8"/>
  <c r="A153" i="8"/>
  <c r="C152" i="8"/>
  <c r="B152" i="8"/>
  <c r="A152" i="8"/>
  <c r="C151" i="8"/>
  <c r="B151" i="8"/>
  <c r="A151" i="8"/>
  <c r="C150" i="8"/>
  <c r="B150" i="8"/>
  <c r="A150" i="8"/>
  <c r="C149" i="8"/>
  <c r="B149" i="8"/>
  <c r="A149" i="8"/>
  <c r="C148" i="8"/>
  <c r="B148" i="8"/>
  <c r="A148" i="8"/>
  <c r="C147" i="8"/>
  <c r="B147" i="8"/>
  <c r="A147" i="8"/>
  <c r="C146" i="8"/>
  <c r="B146" i="8"/>
  <c r="A146" i="8"/>
  <c r="C145" i="8"/>
  <c r="B145" i="8"/>
  <c r="A145" i="8"/>
  <c r="C144" i="8"/>
  <c r="B144" i="8"/>
  <c r="A144" i="8"/>
  <c r="C143" i="8"/>
  <c r="B143" i="8"/>
  <c r="A143" i="8"/>
  <c r="C142" i="8"/>
  <c r="B142" i="8"/>
  <c r="A142" i="8"/>
  <c r="C141" i="8"/>
  <c r="B141" i="8"/>
  <c r="A141" i="8"/>
  <c r="C140" i="8"/>
  <c r="B140" i="8"/>
  <c r="A140" i="8"/>
  <c r="C139" i="8"/>
  <c r="B139" i="8"/>
  <c r="A139" i="8"/>
  <c r="C138" i="8"/>
  <c r="B138" i="8"/>
  <c r="A138" i="8"/>
  <c r="C137" i="8"/>
  <c r="B137" i="8"/>
  <c r="A137" i="8"/>
  <c r="C136" i="8"/>
  <c r="B136" i="8"/>
  <c r="A136" i="8"/>
  <c r="C135" i="8"/>
  <c r="B135" i="8"/>
  <c r="A135" i="8"/>
  <c r="C134" i="8"/>
  <c r="B134" i="8"/>
  <c r="A134" i="8"/>
  <c r="C133" i="8"/>
  <c r="B133" i="8"/>
  <c r="A133" i="8"/>
  <c r="C132" i="8"/>
  <c r="B132" i="8"/>
  <c r="A132" i="8"/>
  <c r="C131" i="8"/>
  <c r="B131" i="8"/>
  <c r="A131" i="8"/>
  <c r="C130" i="8"/>
  <c r="B130" i="8"/>
  <c r="A130" i="8"/>
  <c r="C129" i="8"/>
  <c r="B129" i="8"/>
  <c r="A129" i="8"/>
  <c r="C128" i="8"/>
  <c r="B128" i="8"/>
  <c r="A128" i="8"/>
  <c r="C127" i="8"/>
  <c r="B127" i="8"/>
  <c r="A127" i="8"/>
  <c r="C126" i="8"/>
  <c r="B126" i="8"/>
  <c r="A126" i="8"/>
  <c r="C125" i="8"/>
  <c r="B125" i="8"/>
  <c r="A125" i="8"/>
  <c r="C124" i="8"/>
  <c r="B124" i="8"/>
  <c r="A124" i="8"/>
  <c r="C123" i="8"/>
  <c r="B123" i="8"/>
  <c r="A123" i="8"/>
  <c r="C122" i="8"/>
  <c r="B122" i="8"/>
  <c r="A122" i="8"/>
  <c r="C121" i="8"/>
  <c r="B121" i="8"/>
  <c r="A121" i="8"/>
  <c r="C120" i="8"/>
  <c r="B120" i="8"/>
  <c r="A120" i="8"/>
  <c r="C119" i="8"/>
  <c r="B119" i="8"/>
  <c r="A119" i="8"/>
  <c r="C118" i="8"/>
  <c r="B118" i="8"/>
  <c r="A118" i="8"/>
  <c r="C117" i="8"/>
  <c r="B117" i="8"/>
  <c r="A117" i="8"/>
  <c r="C116" i="8"/>
  <c r="B116" i="8"/>
  <c r="A116" i="8"/>
  <c r="C115" i="8"/>
  <c r="B115" i="8"/>
  <c r="A115" i="8"/>
  <c r="C114" i="8"/>
  <c r="B114" i="8"/>
  <c r="A114" i="8"/>
  <c r="C113" i="8"/>
  <c r="B113" i="8"/>
  <c r="A113" i="8"/>
  <c r="C112" i="8"/>
  <c r="B112" i="8"/>
  <c r="A112" i="8"/>
  <c r="C111" i="8"/>
  <c r="B111" i="8"/>
  <c r="A111" i="8"/>
  <c r="C110" i="8"/>
  <c r="B110" i="8"/>
  <c r="A110" i="8"/>
  <c r="C109" i="8"/>
  <c r="B109" i="8"/>
  <c r="A109" i="8"/>
  <c r="C108" i="8"/>
  <c r="B108" i="8"/>
  <c r="A108" i="8"/>
  <c r="C107" i="8"/>
  <c r="B107" i="8"/>
  <c r="A107" i="8"/>
  <c r="C106" i="8"/>
  <c r="B106" i="8"/>
  <c r="A106" i="8"/>
  <c r="C105" i="8"/>
  <c r="B105" i="8"/>
  <c r="A105" i="8"/>
  <c r="C104" i="8"/>
  <c r="B104" i="8"/>
  <c r="A104" i="8"/>
  <c r="C103" i="8"/>
  <c r="B103" i="8"/>
  <c r="A103" i="8"/>
  <c r="C102" i="8"/>
  <c r="B102" i="8"/>
  <c r="A102" i="8"/>
  <c r="C101" i="8"/>
  <c r="B101" i="8"/>
  <c r="A101" i="8"/>
  <c r="C100" i="8"/>
  <c r="B100" i="8"/>
  <c r="A100" i="8"/>
  <c r="C99" i="8"/>
  <c r="B99" i="8"/>
  <c r="A99" i="8"/>
  <c r="C98" i="8"/>
  <c r="B98" i="8"/>
  <c r="A98" i="8"/>
  <c r="C97" i="8"/>
  <c r="B97" i="8"/>
  <c r="A97" i="8"/>
  <c r="C96" i="8"/>
  <c r="B96" i="8"/>
  <c r="A96" i="8"/>
  <c r="C95" i="8"/>
  <c r="B95" i="8"/>
  <c r="A95" i="8"/>
  <c r="C94" i="8"/>
  <c r="B94" i="8"/>
  <c r="A94" i="8"/>
  <c r="C93" i="8"/>
  <c r="B93" i="8"/>
  <c r="A93" i="8"/>
  <c r="C92" i="8"/>
  <c r="B92" i="8"/>
  <c r="A92" i="8"/>
  <c r="C91" i="8"/>
  <c r="B91" i="8"/>
  <c r="A91" i="8"/>
  <c r="C90" i="8"/>
  <c r="B90" i="8"/>
  <c r="A90" i="8"/>
  <c r="C89" i="8"/>
  <c r="B89" i="8"/>
  <c r="A89" i="8"/>
  <c r="C88" i="8"/>
  <c r="B88" i="8"/>
  <c r="A88" i="8"/>
  <c r="C87" i="8"/>
  <c r="B87" i="8"/>
  <c r="A87" i="8"/>
  <c r="C86" i="8"/>
  <c r="B86" i="8"/>
  <c r="A86" i="8"/>
  <c r="C85" i="8"/>
  <c r="B85" i="8"/>
  <c r="A85" i="8"/>
  <c r="C84" i="8"/>
  <c r="B84" i="8"/>
  <c r="A84" i="8"/>
  <c r="C83" i="8"/>
  <c r="B83" i="8"/>
  <c r="A83" i="8"/>
  <c r="C82" i="8"/>
  <c r="B82" i="8"/>
  <c r="A82" i="8"/>
  <c r="C81" i="8"/>
  <c r="B81" i="8"/>
  <c r="A81" i="8"/>
  <c r="C80" i="8"/>
  <c r="B80" i="8"/>
  <c r="A80" i="8"/>
  <c r="C79" i="8"/>
  <c r="B79" i="8"/>
  <c r="A79" i="8"/>
  <c r="C78" i="8"/>
  <c r="B78" i="8"/>
  <c r="A78" i="8"/>
  <c r="C77" i="8"/>
  <c r="B77" i="8"/>
  <c r="A77" i="8"/>
  <c r="C76" i="8"/>
  <c r="B76" i="8"/>
  <c r="A76" i="8"/>
  <c r="C75" i="8"/>
  <c r="B75" i="8"/>
  <c r="A75" i="8"/>
  <c r="C74" i="8"/>
  <c r="B74" i="8"/>
  <c r="A74" i="8"/>
  <c r="C73" i="8"/>
  <c r="B73" i="8"/>
  <c r="A73" i="8"/>
  <c r="C72" i="8"/>
  <c r="B72" i="8"/>
  <c r="A72" i="8"/>
  <c r="C71" i="8"/>
  <c r="B71" i="8"/>
  <c r="A71" i="8"/>
  <c r="C70" i="8"/>
  <c r="B70" i="8"/>
  <c r="A70" i="8"/>
  <c r="C69" i="8"/>
  <c r="B69" i="8"/>
  <c r="A69" i="8"/>
  <c r="C68" i="8"/>
  <c r="B68" i="8"/>
  <c r="A68" i="8"/>
  <c r="C67" i="8"/>
  <c r="B67" i="8"/>
  <c r="A67" i="8"/>
  <c r="C66" i="8"/>
  <c r="B66" i="8"/>
  <c r="A66" i="8"/>
  <c r="C65" i="8"/>
  <c r="B65" i="8"/>
  <c r="A65" i="8"/>
  <c r="C64" i="8"/>
  <c r="B64" i="8"/>
  <c r="A64" i="8"/>
  <c r="C63" i="8"/>
  <c r="B63" i="8"/>
  <c r="A63" i="8"/>
  <c r="C62" i="8"/>
  <c r="B62" i="8"/>
  <c r="A62" i="8"/>
  <c r="C61" i="8"/>
  <c r="B61" i="8"/>
  <c r="A61" i="8"/>
  <c r="C60" i="8"/>
  <c r="B60" i="8"/>
  <c r="A60" i="8"/>
  <c r="C59" i="8"/>
  <c r="B59" i="8"/>
  <c r="A59" i="8"/>
  <c r="C58" i="8"/>
  <c r="B58" i="8"/>
  <c r="A58" i="8"/>
  <c r="C57" i="8"/>
  <c r="B57" i="8"/>
  <c r="A57" i="8"/>
  <c r="C56" i="8"/>
  <c r="B56" i="8"/>
  <c r="A56" i="8"/>
  <c r="C55" i="8"/>
  <c r="B55" i="8"/>
  <c r="A55" i="8"/>
  <c r="C54" i="8"/>
  <c r="B54" i="8"/>
  <c r="A54" i="8"/>
  <c r="C53" i="8"/>
  <c r="B53" i="8"/>
  <c r="A53" i="8"/>
  <c r="C52" i="8"/>
  <c r="B52" i="8"/>
  <c r="A52" i="8"/>
  <c r="C51" i="8"/>
  <c r="B51" i="8"/>
  <c r="A51" i="8"/>
  <c r="C50" i="8"/>
  <c r="B50" i="8"/>
  <c r="A50" i="8"/>
  <c r="C49" i="8"/>
  <c r="B49" i="8"/>
  <c r="A49" i="8"/>
  <c r="C48" i="8"/>
  <c r="B48" i="8"/>
  <c r="A48" i="8"/>
  <c r="C47" i="8"/>
  <c r="B47" i="8"/>
  <c r="A47" i="8"/>
  <c r="C46" i="8"/>
  <c r="B46" i="8"/>
  <c r="A46" i="8"/>
  <c r="C45" i="8"/>
  <c r="B45" i="8"/>
  <c r="A45" i="8"/>
  <c r="C44" i="8"/>
  <c r="B44" i="8"/>
  <c r="A44" i="8"/>
  <c r="C43" i="8"/>
  <c r="B43" i="8"/>
  <c r="A43" i="8"/>
  <c r="C42" i="8"/>
  <c r="B42" i="8"/>
  <c r="A42" i="8"/>
  <c r="C41" i="8"/>
  <c r="B41" i="8"/>
  <c r="A41" i="8"/>
  <c r="C40" i="8"/>
  <c r="B40" i="8"/>
  <c r="A40" i="8"/>
  <c r="C39" i="8"/>
  <c r="B39" i="8"/>
  <c r="A39" i="8"/>
  <c r="C38" i="8"/>
  <c r="B38" i="8"/>
  <c r="A38" i="8"/>
  <c r="C37" i="8"/>
  <c r="B37" i="8"/>
  <c r="A37" i="8"/>
  <c r="C36" i="8"/>
  <c r="B36" i="8"/>
  <c r="A36" i="8"/>
  <c r="C35" i="8"/>
  <c r="B35" i="8"/>
  <c r="A35" i="8"/>
  <c r="C34" i="8"/>
  <c r="B34" i="8"/>
  <c r="A34" i="8"/>
  <c r="C33" i="8"/>
  <c r="B33" i="8"/>
  <c r="A33" i="8"/>
  <c r="C32" i="8"/>
  <c r="B32" i="8"/>
  <c r="A32" i="8"/>
  <c r="C31" i="8"/>
  <c r="B31" i="8"/>
  <c r="A31" i="8"/>
  <c r="C30" i="8"/>
  <c r="B30" i="8"/>
  <c r="A30" i="8"/>
  <c r="C29" i="8"/>
  <c r="B29" i="8"/>
  <c r="A29" i="8"/>
  <c r="C28" i="8"/>
  <c r="B28" i="8"/>
  <c r="A28" i="8"/>
  <c r="C27" i="8"/>
  <c r="B27" i="8"/>
  <c r="A27" i="8"/>
  <c r="C26" i="8"/>
  <c r="B26" i="8"/>
  <c r="A26" i="8"/>
  <c r="C25" i="8"/>
  <c r="B25" i="8"/>
  <c r="A25" i="8"/>
  <c r="C24" i="8"/>
  <c r="B24" i="8"/>
  <c r="A24" i="8"/>
  <c r="C23" i="8"/>
  <c r="B23" i="8"/>
  <c r="A23" i="8"/>
  <c r="C22" i="8"/>
  <c r="B22" i="8"/>
  <c r="A22" i="8"/>
  <c r="C21" i="8"/>
  <c r="B21" i="8"/>
  <c r="A21" i="8"/>
  <c r="C20" i="8"/>
  <c r="B20" i="8"/>
  <c r="A20" i="8"/>
  <c r="C19" i="8"/>
  <c r="B19" i="8"/>
  <c r="A19" i="8"/>
  <c r="C18" i="8"/>
  <c r="B18" i="8"/>
  <c r="A18" i="8"/>
  <c r="C17" i="8"/>
  <c r="B17" i="8"/>
  <c r="A17" i="8"/>
  <c r="C16" i="8"/>
  <c r="B16" i="8"/>
  <c r="A16" i="8"/>
  <c r="C15" i="8"/>
  <c r="B15" i="8"/>
  <c r="A15" i="8"/>
  <c r="C14" i="8"/>
  <c r="B14" i="8"/>
  <c r="A14" i="8"/>
  <c r="C13" i="8"/>
  <c r="B13" i="8"/>
  <c r="A13" i="8"/>
  <c r="C12" i="8"/>
  <c r="B12" i="8"/>
  <c r="A12" i="8"/>
  <c r="C11" i="8"/>
  <c r="B11" i="8"/>
  <c r="A11" i="8"/>
  <c r="C10" i="8"/>
  <c r="B10" i="8"/>
  <c r="A10" i="8"/>
  <c r="C9" i="8"/>
  <c r="B9" i="8"/>
  <c r="A9" i="8"/>
  <c r="C8" i="8"/>
  <c r="B8" i="8"/>
  <c r="A8" i="8"/>
  <c r="C7" i="8"/>
  <c r="B7" i="8"/>
  <c r="A7" i="8"/>
  <c r="C6" i="8"/>
  <c r="B6" i="8"/>
  <c r="A6" i="8"/>
  <c r="C5" i="8"/>
  <c r="B5" i="8"/>
  <c r="A5" i="8"/>
  <c r="C4" i="8"/>
  <c r="B4" i="8"/>
  <c r="A4" i="8"/>
  <c r="C3" i="8"/>
  <c r="B3" i="8"/>
  <c r="A3" i="8"/>
  <c r="C206" i="7"/>
  <c r="B206" i="7"/>
  <c r="A206" i="7"/>
  <c r="G205" i="7"/>
  <c r="C205" i="7"/>
  <c r="B205" i="7"/>
  <c r="A205" i="7"/>
  <c r="C204" i="7"/>
  <c r="B204" i="7"/>
  <c r="A204" i="7"/>
  <c r="G206" i="9"/>
  <c r="C203" i="7"/>
  <c r="B203" i="7"/>
  <c r="A203" i="7"/>
  <c r="G205" i="9"/>
  <c r="L205" i="9" s="1"/>
  <c r="I202" i="7"/>
  <c r="C202" i="7"/>
  <c r="B202" i="7"/>
  <c r="A202" i="7"/>
  <c r="I201" i="7"/>
  <c r="C201" i="7"/>
  <c r="B201" i="7"/>
  <c r="A201" i="7"/>
  <c r="G203" i="9"/>
  <c r="L203" i="9" s="1"/>
  <c r="I200" i="7"/>
  <c r="C200" i="7"/>
  <c r="B200" i="7"/>
  <c r="A200" i="7"/>
  <c r="G202" i="9"/>
  <c r="L202" i="9" s="1"/>
  <c r="C199" i="7"/>
  <c r="B199" i="7"/>
  <c r="A199" i="7"/>
  <c r="K198" i="7"/>
  <c r="G201" i="9"/>
  <c r="L201" i="9" s="1"/>
  <c r="I198" i="7"/>
  <c r="C198" i="7"/>
  <c r="B198" i="7"/>
  <c r="A198" i="7"/>
  <c r="I197" i="7"/>
  <c r="C197" i="7"/>
  <c r="B197" i="7"/>
  <c r="A197" i="7"/>
  <c r="G199" i="9"/>
  <c r="I196" i="7"/>
  <c r="C196" i="7"/>
  <c r="B196" i="7"/>
  <c r="A196" i="7"/>
  <c r="G198" i="9"/>
  <c r="C195" i="7"/>
  <c r="B195" i="7"/>
  <c r="A195" i="7"/>
  <c r="G197" i="9"/>
  <c r="L197" i="9" s="1"/>
  <c r="I194" i="7"/>
  <c r="C194" i="7"/>
  <c r="B194" i="7"/>
  <c r="A194" i="7"/>
  <c r="I193" i="7"/>
  <c r="C193" i="7"/>
  <c r="B193" i="7"/>
  <c r="A193" i="7"/>
  <c r="G195" i="9"/>
  <c r="L195" i="9" s="1"/>
  <c r="I192" i="7"/>
  <c r="C192" i="7"/>
  <c r="B192" i="7"/>
  <c r="A192" i="7"/>
  <c r="G194" i="9"/>
  <c r="C191" i="7"/>
  <c r="B191" i="7"/>
  <c r="A191" i="7"/>
  <c r="G193" i="9"/>
  <c r="L193" i="9" s="1"/>
  <c r="I190" i="7"/>
  <c r="C190" i="7"/>
  <c r="B190" i="7"/>
  <c r="A190" i="7"/>
  <c r="M189" i="7"/>
  <c r="I189" i="7"/>
  <c r="C189" i="7"/>
  <c r="B189" i="7"/>
  <c r="A189" i="7"/>
  <c r="G191" i="9"/>
  <c r="L191" i="9" s="1"/>
  <c r="I188" i="7"/>
  <c r="C188" i="7"/>
  <c r="B188" i="7"/>
  <c r="A188" i="7"/>
  <c r="G190" i="9"/>
  <c r="L190" i="9" s="1"/>
  <c r="C187" i="7"/>
  <c r="B187" i="7"/>
  <c r="A187" i="7"/>
  <c r="I186" i="7"/>
  <c r="C186" i="7"/>
  <c r="B186" i="7"/>
  <c r="A186" i="7"/>
  <c r="M185" i="7"/>
  <c r="I185" i="7"/>
  <c r="C185" i="7"/>
  <c r="B185" i="7"/>
  <c r="A185" i="7"/>
  <c r="L184" i="7"/>
  <c r="G187" i="9"/>
  <c r="L187" i="9" s="1"/>
  <c r="C184" i="7"/>
  <c r="B184" i="7"/>
  <c r="A184" i="7"/>
  <c r="G186" i="9"/>
  <c r="L186" i="9" s="1"/>
  <c r="G183" i="7"/>
  <c r="C183" i="7"/>
  <c r="B183" i="7"/>
  <c r="A183" i="7"/>
  <c r="I182" i="7"/>
  <c r="C182" i="7"/>
  <c r="B182" i="7"/>
  <c r="A182" i="7"/>
  <c r="L181" i="7"/>
  <c r="I181" i="7"/>
  <c r="C181" i="7"/>
  <c r="B181" i="7"/>
  <c r="A181" i="7"/>
  <c r="G183" i="9"/>
  <c r="L183" i="9" s="1"/>
  <c r="C180" i="7"/>
  <c r="B180" i="7"/>
  <c r="A180" i="7"/>
  <c r="G182" i="9"/>
  <c r="L182" i="9" s="1"/>
  <c r="G179" i="7"/>
  <c r="C179" i="7"/>
  <c r="B179" i="7"/>
  <c r="A179" i="7"/>
  <c r="I178" i="7"/>
  <c r="C178" i="7"/>
  <c r="B178" i="7"/>
  <c r="A178" i="7"/>
  <c r="C177" i="7"/>
  <c r="B177" i="7"/>
  <c r="A177" i="7"/>
  <c r="K176" i="7"/>
  <c r="I176" i="7"/>
  <c r="C176" i="7"/>
  <c r="B176" i="7"/>
  <c r="A176" i="7"/>
  <c r="L175" i="7"/>
  <c r="I175" i="7"/>
  <c r="C175" i="7"/>
  <c r="B175" i="7"/>
  <c r="A175" i="7"/>
  <c r="G177" i="9"/>
  <c r="L177" i="9" s="1"/>
  <c r="G174" i="7"/>
  <c r="C174" i="7"/>
  <c r="B174" i="7"/>
  <c r="A174" i="7"/>
  <c r="G176" i="9"/>
  <c r="L176" i="9" s="1"/>
  <c r="C173" i="7"/>
  <c r="B173" i="7"/>
  <c r="A173" i="7"/>
  <c r="K172" i="7"/>
  <c r="H172" i="7"/>
  <c r="I172" i="7"/>
  <c r="C172" i="7"/>
  <c r="B172" i="7"/>
  <c r="A172" i="7"/>
  <c r="I171" i="7"/>
  <c r="C171" i="7"/>
  <c r="B171" i="7"/>
  <c r="A171" i="7"/>
  <c r="G173" i="9"/>
  <c r="L173" i="9" s="1"/>
  <c r="C170" i="7"/>
  <c r="B170" i="7"/>
  <c r="A170" i="7"/>
  <c r="G172" i="9"/>
  <c r="L172" i="9" s="1"/>
  <c r="C169" i="7"/>
  <c r="B169" i="7"/>
  <c r="A169" i="7"/>
  <c r="I168" i="7"/>
  <c r="C168" i="7"/>
  <c r="B168" i="7"/>
  <c r="A168" i="7"/>
  <c r="M167" i="7"/>
  <c r="I167" i="7"/>
  <c r="C167" i="7"/>
  <c r="B167" i="7"/>
  <c r="A167" i="7"/>
  <c r="G169" i="9"/>
  <c r="L169" i="9" s="1"/>
  <c r="G166" i="7"/>
  <c r="C166" i="7"/>
  <c r="B166" i="7"/>
  <c r="A166" i="7"/>
  <c r="L165" i="7"/>
  <c r="G168" i="9"/>
  <c r="L168" i="9" s="1"/>
  <c r="G165" i="7"/>
  <c r="C165" i="7"/>
  <c r="B165" i="7"/>
  <c r="A165" i="7"/>
  <c r="H164" i="7"/>
  <c r="C164" i="7"/>
  <c r="B164" i="7"/>
  <c r="A164" i="7"/>
  <c r="M163" i="7"/>
  <c r="I163" i="7"/>
  <c r="C163" i="7"/>
  <c r="B163" i="7"/>
  <c r="A163" i="7"/>
  <c r="G162" i="7"/>
  <c r="C162" i="7"/>
  <c r="B162" i="7"/>
  <c r="A162" i="7"/>
  <c r="G164" i="9"/>
  <c r="L164" i="9" s="1"/>
  <c r="C161" i="7"/>
  <c r="B161" i="7"/>
  <c r="A161" i="7"/>
  <c r="H160" i="7"/>
  <c r="C160" i="7"/>
  <c r="B160" i="7"/>
  <c r="A160" i="7"/>
  <c r="L159" i="7"/>
  <c r="I159" i="7"/>
  <c r="C159" i="7"/>
  <c r="B159" i="7"/>
  <c r="A159" i="7"/>
  <c r="G158" i="7"/>
  <c r="C158" i="7"/>
  <c r="B158" i="7"/>
  <c r="A158" i="7"/>
  <c r="K160" i="9"/>
  <c r="C157" i="7"/>
  <c r="B157" i="7"/>
  <c r="A157" i="7"/>
  <c r="K156" i="7"/>
  <c r="C156" i="7"/>
  <c r="B156" i="7"/>
  <c r="A156" i="7"/>
  <c r="H155" i="7"/>
  <c r="C155" i="7"/>
  <c r="B155" i="7"/>
  <c r="A155" i="7"/>
  <c r="G154" i="7"/>
  <c r="C154" i="7"/>
  <c r="B154" i="7"/>
  <c r="A154" i="7"/>
  <c r="L153" i="7"/>
  <c r="C153" i="7"/>
  <c r="B153" i="7"/>
  <c r="A153" i="7"/>
  <c r="K152" i="7"/>
  <c r="H152" i="7"/>
  <c r="C152" i="7"/>
  <c r="B152" i="7"/>
  <c r="A152" i="7"/>
  <c r="C151" i="7"/>
  <c r="B151" i="7"/>
  <c r="A151" i="7"/>
  <c r="L150" i="7"/>
  <c r="C150" i="7"/>
  <c r="B150" i="7"/>
  <c r="A150" i="7"/>
  <c r="G149" i="7"/>
  <c r="C149" i="7"/>
  <c r="B149" i="7"/>
  <c r="A149" i="7"/>
  <c r="H148" i="7"/>
  <c r="C148" i="7"/>
  <c r="B148" i="7"/>
  <c r="A148" i="7"/>
  <c r="M147" i="7"/>
  <c r="C147" i="7"/>
  <c r="B147" i="7"/>
  <c r="A147" i="7"/>
  <c r="I146" i="7"/>
  <c r="C146" i="7"/>
  <c r="B146" i="7"/>
  <c r="A146" i="7"/>
  <c r="L145" i="7"/>
  <c r="G145" i="7"/>
  <c r="C145" i="7"/>
  <c r="B145" i="7"/>
  <c r="A145" i="7"/>
  <c r="H144" i="7"/>
  <c r="C144" i="7"/>
  <c r="B144" i="7"/>
  <c r="A144" i="7"/>
  <c r="M143" i="7"/>
  <c r="H143" i="7"/>
  <c r="C143" i="7"/>
  <c r="B143" i="7"/>
  <c r="A143" i="7"/>
  <c r="L142" i="7"/>
  <c r="G142" i="7"/>
  <c r="I142" i="7"/>
  <c r="C142" i="7"/>
  <c r="B142" i="7"/>
  <c r="A142" i="7"/>
  <c r="G141" i="7"/>
  <c r="C141" i="7"/>
  <c r="B141" i="7"/>
  <c r="A141" i="7"/>
  <c r="E136" i="8"/>
  <c r="K140" i="7"/>
  <c r="C140" i="7"/>
  <c r="B140" i="7"/>
  <c r="A140" i="7"/>
  <c r="M139" i="7"/>
  <c r="H139" i="7"/>
  <c r="C139" i="7"/>
  <c r="B139" i="7"/>
  <c r="A139" i="7"/>
  <c r="C138" i="7"/>
  <c r="B138" i="7"/>
  <c r="A138" i="7"/>
  <c r="L137" i="7"/>
  <c r="C137" i="7"/>
  <c r="B137" i="7"/>
  <c r="A137" i="7"/>
  <c r="H136" i="7"/>
  <c r="C136" i="7"/>
  <c r="B136" i="7"/>
  <c r="A136" i="7"/>
  <c r="C135" i="7"/>
  <c r="B135" i="7"/>
  <c r="A135" i="7"/>
  <c r="K137" i="9"/>
  <c r="C134" i="7"/>
  <c r="B134" i="7"/>
  <c r="A134" i="7"/>
  <c r="G133" i="7"/>
  <c r="C133" i="7"/>
  <c r="B133" i="7"/>
  <c r="A133" i="7"/>
  <c r="H132" i="7"/>
  <c r="C132" i="7"/>
  <c r="B132" i="7"/>
  <c r="A132" i="7"/>
  <c r="M131" i="7"/>
  <c r="C131" i="7"/>
  <c r="B131" i="7"/>
  <c r="A131" i="7"/>
  <c r="I130" i="7"/>
  <c r="C130" i="7"/>
  <c r="B130" i="7"/>
  <c r="A130" i="7"/>
  <c r="G129" i="7"/>
  <c r="C129" i="7"/>
  <c r="B129" i="7"/>
  <c r="A129" i="7"/>
  <c r="C128" i="7"/>
  <c r="B128" i="7"/>
  <c r="A128" i="7"/>
  <c r="L127" i="7"/>
  <c r="H127" i="7"/>
  <c r="C127" i="7"/>
  <c r="B127" i="7"/>
  <c r="A127" i="7"/>
  <c r="I126" i="7"/>
  <c r="C126" i="7"/>
  <c r="B126" i="7"/>
  <c r="A126" i="7"/>
  <c r="G125" i="7"/>
  <c r="C125" i="7"/>
  <c r="B125" i="7"/>
  <c r="A125" i="7"/>
  <c r="E120" i="8"/>
  <c r="L124" i="7"/>
  <c r="C124" i="7"/>
  <c r="B124" i="7"/>
  <c r="A124" i="7"/>
  <c r="L123" i="7"/>
  <c r="H123" i="7"/>
  <c r="C123" i="7"/>
  <c r="B123" i="7"/>
  <c r="A123" i="7"/>
  <c r="I122" i="7"/>
  <c r="C122" i="7"/>
  <c r="B122" i="7"/>
  <c r="A122" i="7"/>
  <c r="E117" i="8"/>
  <c r="C121" i="7"/>
  <c r="B121" i="7"/>
  <c r="A121" i="7"/>
  <c r="H120" i="7"/>
  <c r="C120" i="7"/>
  <c r="B120" i="7"/>
  <c r="A120" i="7"/>
  <c r="C119" i="7"/>
  <c r="B119" i="7"/>
  <c r="A119" i="7"/>
  <c r="E114" i="8"/>
  <c r="C118" i="7"/>
  <c r="B118" i="7"/>
  <c r="A118" i="7"/>
  <c r="G117" i="7"/>
  <c r="C117" i="7"/>
  <c r="B117" i="7"/>
  <c r="A117" i="7"/>
  <c r="C116" i="7"/>
  <c r="B116" i="7"/>
  <c r="A116" i="7"/>
  <c r="E111" i="8"/>
  <c r="M115" i="7"/>
  <c r="C115" i="7"/>
  <c r="B115" i="7"/>
  <c r="A115" i="7"/>
  <c r="O114" i="7"/>
  <c r="I114" i="7"/>
  <c r="C114" i="7"/>
  <c r="B114" i="7"/>
  <c r="A114" i="7"/>
  <c r="G113" i="7"/>
  <c r="C113" i="7"/>
  <c r="B113" i="7"/>
  <c r="A113" i="7"/>
  <c r="H112" i="7"/>
  <c r="C112" i="7"/>
  <c r="B112" i="7"/>
  <c r="A112" i="7"/>
  <c r="H111" i="7"/>
  <c r="C111" i="7"/>
  <c r="B111" i="7"/>
  <c r="A111" i="7"/>
  <c r="K113" i="9"/>
  <c r="C110" i="7"/>
  <c r="B110" i="7"/>
  <c r="A110" i="7"/>
  <c r="L109" i="7"/>
  <c r="G109" i="7"/>
  <c r="C109" i="7"/>
  <c r="B109" i="7"/>
  <c r="A109" i="7"/>
  <c r="G108" i="7"/>
  <c r="C108" i="7"/>
  <c r="B108" i="7"/>
  <c r="A108" i="7"/>
  <c r="G107" i="7"/>
  <c r="C107" i="7"/>
  <c r="B107" i="7"/>
  <c r="A107" i="7"/>
  <c r="L106" i="7"/>
  <c r="G109" i="9"/>
  <c r="L109" i="9" s="1"/>
  <c r="C106" i="7"/>
  <c r="B106" i="7"/>
  <c r="A106" i="7"/>
  <c r="G108" i="9"/>
  <c r="L108" i="9" s="1"/>
  <c r="C105" i="7"/>
  <c r="B105" i="7"/>
  <c r="A105" i="7"/>
  <c r="I104" i="7"/>
  <c r="C104" i="7"/>
  <c r="B104" i="7"/>
  <c r="A104" i="7"/>
  <c r="G103" i="7"/>
  <c r="C103" i="7"/>
  <c r="B103" i="7"/>
  <c r="A103" i="7"/>
  <c r="G105" i="9"/>
  <c r="L105" i="9" s="1"/>
  <c r="C102" i="7"/>
  <c r="B102" i="7"/>
  <c r="A102" i="7"/>
  <c r="G104" i="9"/>
  <c r="L104" i="9" s="1"/>
  <c r="C101" i="7"/>
  <c r="B101" i="7"/>
  <c r="A101" i="7"/>
  <c r="I100" i="7"/>
  <c r="C100" i="7"/>
  <c r="B100" i="7"/>
  <c r="A100" i="7"/>
  <c r="G99" i="7"/>
  <c r="C99" i="7"/>
  <c r="B99" i="7"/>
  <c r="A99" i="7"/>
  <c r="G101" i="9"/>
  <c r="L101" i="9" s="1"/>
  <c r="C98" i="7"/>
  <c r="B98" i="7"/>
  <c r="A98" i="7"/>
  <c r="G100" i="9"/>
  <c r="L100" i="9" s="1"/>
  <c r="C97" i="7"/>
  <c r="B97" i="7"/>
  <c r="A97" i="7"/>
  <c r="H96" i="7"/>
  <c r="C96" i="7"/>
  <c r="B96" i="7"/>
  <c r="A96" i="7"/>
  <c r="L95" i="7"/>
  <c r="G95" i="7"/>
  <c r="C95" i="7"/>
  <c r="B95" i="7"/>
  <c r="A95" i="7"/>
  <c r="E90" i="8"/>
  <c r="K97" i="9"/>
  <c r="C94" i="7"/>
  <c r="B94" i="7"/>
  <c r="A94" i="7"/>
  <c r="G96" i="9"/>
  <c r="L96" i="9" s="1"/>
  <c r="I93" i="7"/>
  <c r="C93" i="7"/>
  <c r="B93" i="7"/>
  <c r="A93" i="7"/>
  <c r="G92" i="7"/>
  <c r="C92" i="7"/>
  <c r="B92" i="7"/>
  <c r="A92" i="7"/>
  <c r="L91" i="7"/>
  <c r="G91" i="7"/>
  <c r="C91" i="7"/>
  <c r="B91" i="7"/>
  <c r="A91" i="7"/>
  <c r="G93" i="9"/>
  <c r="L93" i="9" s="1"/>
  <c r="C90" i="7"/>
  <c r="B90" i="7"/>
  <c r="A90" i="7"/>
  <c r="G92" i="9"/>
  <c r="L92" i="9" s="1"/>
  <c r="I89" i="7"/>
  <c r="C89" i="7"/>
  <c r="B89" i="7"/>
  <c r="A89" i="7"/>
  <c r="I88" i="7"/>
  <c r="C88" i="7"/>
  <c r="B88" i="7"/>
  <c r="A88" i="7"/>
  <c r="G87" i="7"/>
  <c r="C87" i="7"/>
  <c r="B87" i="7"/>
  <c r="A87" i="7"/>
  <c r="G89" i="9"/>
  <c r="L89" i="9" s="1"/>
  <c r="C86" i="7"/>
  <c r="B86" i="7"/>
  <c r="A86" i="7"/>
  <c r="G88" i="9"/>
  <c r="L88" i="9" s="1"/>
  <c r="I85" i="7"/>
  <c r="C85" i="7"/>
  <c r="B85" i="7"/>
  <c r="A85" i="7"/>
  <c r="G84" i="7"/>
  <c r="C84" i="7"/>
  <c r="B84" i="7"/>
  <c r="A84" i="7"/>
  <c r="G83" i="7"/>
  <c r="C83" i="7"/>
  <c r="B83" i="7"/>
  <c r="A83" i="7"/>
  <c r="E78" i="8"/>
  <c r="G85" i="9"/>
  <c r="L85" i="9" s="1"/>
  <c r="C82" i="7"/>
  <c r="B82" i="7"/>
  <c r="A82" i="7"/>
  <c r="G84" i="9"/>
  <c r="L84" i="9" s="1"/>
  <c r="C81" i="7"/>
  <c r="B81" i="7"/>
  <c r="A81" i="7"/>
  <c r="C80" i="7"/>
  <c r="B80" i="7"/>
  <c r="A80" i="7"/>
  <c r="L79" i="7"/>
  <c r="I79" i="7"/>
  <c r="G79" i="7"/>
  <c r="C79" i="7"/>
  <c r="B79" i="7"/>
  <c r="A79" i="7"/>
  <c r="K81" i="9"/>
  <c r="C78" i="7"/>
  <c r="B78" i="7"/>
  <c r="A78" i="7"/>
  <c r="G80" i="9"/>
  <c r="L80" i="9" s="1"/>
  <c r="K80" i="9"/>
  <c r="C77" i="7"/>
  <c r="B77" i="7"/>
  <c r="A77" i="7"/>
  <c r="G76" i="7"/>
  <c r="C76" i="7"/>
  <c r="B76" i="7"/>
  <c r="A76" i="7"/>
  <c r="L75" i="7"/>
  <c r="G75" i="7"/>
  <c r="C75" i="7"/>
  <c r="B75" i="7"/>
  <c r="A75" i="7"/>
  <c r="M74" i="7"/>
  <c r="C74" i="7"/>
  <c r="B74" i="7"/>
  <c r="A74" i="7"/>
  <c r="G76" i="9"/>
  <c r="L76" i="9" s="1"/>
  <c r="I73" i="7"/>
  <c r="C73" i="7"/>
  <c r="B73" i="7"/>
  <c r="A73" i="7"/>
  <c r="E68" i="8"/>
  <c r="O72" i="7"/>
  <c r="H72" i="7"/>
  <c r="C72" i="7"/>
  <c r="B72" i="7"/>
  <c r="A72" i="7"/>
  <c r="K71" i="7"/>
  <c r="G71" i="7"/>
  <c r="C71" i="7"/>
  <c r="B71" i="7"/>
  <c r="A71" i="7"/>
  <c r="M70" i="7"/>
  <c r="G73" i="9"/>
  <c r="L73" i="9" s="1"/>
  <c r="C70" i="7"/>
  <c r="B70" i="7"/>
  <c r="A70" i="7"/>
  <c r="M69" i="7"/>
  <c r="I69" i="7"/>
  <c r="C69" i="7"/>
  <c r="B69" i="7"/>
  <c r="A69" i="7"/>
  <c r="H68" i="7"/>
  <c r="C68" i="7"/>
  <c r="B68" i="7"/>
  <c r="A68" i="7"/>
  <c r="L67" i="7"/>
  <c r="C67" i="7"/>
  <c r="B67" i="7"/>
  <c r="A67" i="7"/>
  <c r="C66" i="7"/>
  <c r="B66" i="7"/>
  <c r="A66" i="7"/>
  <c r="E61" i="8"/>
  <c r="M65" i="7"/>
  <c r="I65" i="7"/>
  <c r="C65" i="7"/>
  <c r="B65" i="7"/>
  <c r="A65" i="7"/>
  <c r="E60" i="8"/>
  <c r="H64" i="7"/>
  <c r="C64" i="7"/>
  <c r="B64" i="7"/>
  <c r="A64" i="7"/>
  <c r="L63" i="7"/>
  <c r="C63" i="7"/>
  <c r="B63" i="7"/>
  <c r="A63" i="7"/>
  <c r="C62" i="7"/>
  <c r="B62" i="7"/>
  <c r="A62" i="7"/>
  <c r="I61" i="7"/>
  <c r="C61" i="7"/>
  <c r="B61" i="7"/>
  <c r="A61" i="7"/>
  <c r="I60" i="7"/>
  <c r="C60" i="7"/>
  <c r="B60" i="7"/>
  <c r="A60" i="7"/>
  <c r="L59" i="7"/>
  <c r="C59" i="7"/>
  <c r="B59" i="7"/>
  <c r="A59" i="7"/>
  <c r="C58" i="7"/>
  <c r="B58" i="7"/>
  <c r="A58" i="7"/>
  <c r="E53" i="8"/>
  <c r="M57" i="7"/>
  <c r="H57" i="7"/>
  <c r="I57" i="7"/>
  <c r="C57" i="7"/>
  <c r="B57" i="7"/>
  <c r="A57" i="7"/>
  <c r="E52" i="8"/>
  <c r="H56" i="7"/>
  <c r="G56" i="7"/>
  <c r="C56" i="7"/>
  <c r="B56" i="7"/>
  <c r="A56" i="7"/>
  <c r="M55" i="7"/>
  <c r="G55" i="7"/>
  <c r="C55" i="7"/>
  <c r="B55" i="7"/>
  <c r="A55" i="7"/>
  <c r="I54" i="7"/>
  <c r="C54" i="7"/>
  <c r="B54" i="7"/>
  <c r="A54" i="7"/>
  <c r="H53" i="7"/>
  <c r="C53" i="7"/>
  <c r="B53" i="7"/>
  <c r="A53" i="7"/>
  <c r="C52" i="7"/>
  <c r="B52" i="7"/>
  <c r="A52" i="7"/>
  <c r="G54" i="9"/>
  <c r="L54" i="9" s="1"/>
  <c r="C51" i="7"/>
  <c r="B51" i="7"/>
  <c r="A51" i="7"/>
  <c r="G53" i="9"/>
  <c r="L53" i="9" s="1"/>
  <c r="C50" i="7"/>
  <c r="B50" i="7"/>
  <c r="A50" i="7"/>
  <c r="M49" i="7"/>
  <c r="I49" i="7"/>
  <c r="C49" i="7"/>
  <c r="B49" i="7"/>
  <c r="A49" i="7"/>
  <c r="G48" i="7"/>
  <c r="C48" i="7"/>
  <c r="B48" i="7"/>
  <c r="A48" i="7"/>
  <c r="E43" i="8"/>
  <c r="M47" i="7"/>
  <c r="G50" i="9"/>
  <c r="L50" i="9" s="1"/>
  <c r="I47" i="7"/>
  <c r="G47" i="7"/>
  <c r="C47" i="7"/>
  <c r="B47" i="7"/>
  <c r="A47" i="7"/>
  <c r="G49" i="9"/>
  <c r="L49" i="9" s="1"/>
  <c r="I46" i="7"/>
  <c r="C46" i="7"/>
  <c r="B46" i="7"/>
  <c r="A46" i="7"/>
  <c r="C45" i="7"/>
  <c r="B45" i="7"/>
  <c r="A45" i="7"/>
  <c r="G44" i="7"/>
  <c r="C44" i="7"/>
  <c r="B44" i="7"/>
  <c r="A44" i="7"/>
  <c r="G46" i="9"/>
  <c r="L46" i="9" s="1"/>
  <c r="H43" i="7"/>
  <c r="C43" i="7"/>
  <c r="B43" i="7"/>
  <c r="A43" i="7"/>
  <c r="G45" i="9"/>
  <c r="L45" i="9" s="1"/>
  <c r="G42" i="7"/>
  <c r="C42" i="7"/>
  <c r="B42" i="7"/>
  <c r="A42" i="7"/>
  <c r="E37" i="8"/>
  <c r="M41" i="7"/>
  <c r="G41" i="7"/>
  <c r="C41" i="7"/>
  <c r="B41" i="7"/>
  <c r="A41" i="7"/>
  <c r="E36" i="8"/>
  <c r="G40" i="7"/>
  <c r="C40" i="7"/>
  <c r="B40" i="7"/>
  <c r="A40" i="7"/>
  <c r="G39" i="7"/>
  <c r="C39" i="7"/>
  <c r="B39" i="7"/>
  <c r="A39" i="7"/>
  <c r="I38" i="7"/>
  <c r="C38" i="7"/>
  <c r="B38" i="7"/>
  <c r="A38" i="7"/>
  <c r="H37" i="7"/>
  <c r="C37" i="7"/>
  <c r="B37" i="7"/>
  <c r="A37" i="7"/>
  <c r="K36" i="7"/>
  <c r="C36" i="7"/>
  <c r="B36" i="7"/>
  <c r="A36" i="7"/>
  <c r="K35" i="7"/>
  <c r="G38" i="9"/>
  <c r="L38" i="9" s="1"/>
  <c r="C35" i="7"/>
  <c r="B35" i="7"/>
  <c r="A35" i="7"/>
  <c r="G37" i="9"/>
  <c r="L37" i="9" s="1"/>
  <c r="C34" i="7"/>
  <c r="B34" i="7"/>
  <c r="A34" i="7"/>
  <c r="M33" i="7"/>
  <c r="C33" i="7"/>
  <c r="B33" i="7"/>
  <c r="A33" i="7"/>
  <c r="L32" i="7"/>
  <c r="G32" i="7"/>
  <c r="C32" i="7"/>
  <c r="B32" i="7"/>
  <c r="A32" i="7"/>
  <c r="G34" i="9"/>
  <c r="L34" i="9" s="1"/>
  <c r="G31" i="7"/>
  <c r="C31" i="7"/>
  <c r="B31" i="7"/>
  <c r="A31" i="7"/>
  <c r="G33" i="9"/>
  <c r="L33" i="9" s="1"/>
  <c r="H30" i="7"/>
  <c r="I30" i="7"/>
  <c r="C30" i="7"/>
  <c r="B30" i="7"/>
  <c r="A30" i="7"/>
  <c r="I29" i="7"/>
  <c r="C29" i="7"/>
  <c r="B29" i="7"/>
  <c r="A29" i="7"/>
  <c r="C28" i="7"/>
  <c r="B28" i="7"/>
  <c r="A28" i="7"/>
  <c r="G30" i="9"/>
  <c r="L30" i="9" s="1"/>
  <c r="H27" i="7"/>
  <c r="C27" i="7"/>
  <c r="B27" i="7"/>
  <c r="A27" i="7"/>
  <c r="G29" i="9"/>
  <c r="L29" i="9" s="1"/>
  <c r="I26" i="7"/>
  <c r="G26" i="7"/>
  <c r="C26" i="7"/>
  <c r="B26" i="7"/>
  <c r="A26" i="7"/>
  <c r="C25" i="7"/>
  <c r="B25" i="7"/>
  <c r="A25" i="7"/>
  <c r="G27" i="9"/>
  <c r="L27" i="9" s="1"/>
  <c r="G24" i="7"/>
  <c r="C24" i="7"/>
  <c r="B24" i="7"/>
  <c r="A24" i="7"/>
  <c r="K23" i="7"/>
  <c r="G23" i="7"/>
  <c r="C23" i="7"/>
  <c r="B23" i="7"/>
  <c r="A23" i="7"/>
  <c r="G25" i="9"/>
  <c r="L25" i="9" s="1"/>
  <c r="G22" i="7"/>
  <c r="C22" i="7"/>
  <c r="B22" i="7"/>
  <c r="A22" i="7"/>
  <c r="C21" i="7"/>
  <c r="B21" i="7"/>
  <c r="A21" i="7"/>
  <c r="G23" i="9"/>
  <c r="L23" i="9" s="1"/>
  <c r="G20" i="7"/>
  <c r="C20" i="7"/>
  <c r="B20" i="7"/>
  <c r="A20" i="7"/>
  <c r="K19" i="7"/>
  <c r="G19" i="7"/>
  <c r="C19" i="7"/>
  <c r="B19" i="7"/>
  <c r="A19" i="7"/>
  <c r="G21" i="9"/>
  <c r="L21" i="9" s="1"/>
  <c r="G18" i="7"/>
  <c r="C18" i="7"/>
  <c r="B18" i="7"/>
  <c r="A18" i="7"/>
  <c r="K20" i="9"/>
  <c r="C17" i="7"/>
  <c r="B17" i="7"/>
  <c r="A17" i="7"/>
  <c r="G19" i="9"/>
  <c r="L19" i="9" s="1"/>
  <c r="G16" i="7"/>
  <c r="C16" i="7"/>
  <c r="B16" i="7"/>
  <c r="A16" i="7"/>
  <c r="C15" i="7"/>
  <c r="B15" i="7"/>
  <c r="A15" i="7"/>
  <c r="G17" i="9"/>
  <c r="L17" i="9" s="1"/>
  <c r="G14" i="7"/>
  <c r="C14" i="7"/>
  <c r="B14" i="7"/>
  <c r="A14" i="7"/>
  <c r="C13" i="7"/>
  <c r="B13" i="7"/>
  <c r="A13" i="7"/>
  <c r="G15" i="9"/>
  <c r="L15" i="9" s="1"/>
  <c r="G12" i="7"/>
  <c r="C12" i="7"/>
  <c r="B12" i="7"/>
  <c r="A12" i="7"/>
  <c r="E7" i="8"/>
  <c r="G11" i="7"/>
  <c r="C11" i="7"/>
  <c r="B11" i="7"/>
  <c r="A11" i="7"/>
  <c r="G13" i="9"/>
  <c r="L13" i="9" s="1"/>
  <c r="G10" i="7"/>
  <c r="C10" i="7"/>
  <c r="B10" i="7"/>
  <c r="A10" i="7"/>
  <c r="C9" i="7"/>
  <c r="B9" i="7"/>
  <c r="A9" i="7"/>
  <c r="G11" i="9"/>
  <c r="L11" i="9" s="1"/>
  <c r="K11" i="9"/>
  <c r="C8" i="7"/>
  <c r="B8" i="7"/>
  <c r="A8" i="7"/>
  <c r="H7" i="7"/>
  <c r="C7" i="7"/>
  <c r="B7" i="7"/>
  <c r="A7" i="7"/>
  <c r="R6" i="7"/>
  <c r="A3" i="7"/>
  <c r="A1" i="7"/>
  <c r="C202" i="6"/>
  <c r="B202" i="6"/>
  <c r="A202" i="6"/>
  <c r="C201" i="6"/>
  <c r="B201" i="6"/>
  <c r="A201" i="6"/>
  <c r="C200" i="6"/>
  <c r="B200" i="6"/>
  <c r="A200" i="6"/>
  <c r="C199" i="6"/>
  <c r="B199" i="6"/>
  <c r="A199" i="6"/>
  <c r="C198" i="6"/>
  <c r="B198" i="6"/>
  <c r="A198" i="6"/>
  <c r="C197" i="6"/>
  <c r="B197" i="6"/>
  <c r="A197" i="6"/>
  <c r="C196" i="6"/>
  <c r="B196" i="6"/>
  <c r="A196" i="6"/>
  <c r="C195" i="6"/>
  <c r="B195" i="6"/>
  <c r="A195" i="6"/>
  <c r="C194" i="6"/>
  <c r="B194" i="6"/>
  <c r="A194" i="6"/>
  <c r="C193" i="6"/>
  <c r="B193" i="6"/>
  <c r="A193" i="6"/>
  <c r="C192" i="6"/>
  <c r="B192" i="6"/>
  <c r="A192" i="6"/>
  <c r="C191" i="6"/>
  <c r="B191" i="6"/>
  <c r="A191" i="6"/>
  <c r="C190" i="6"/>
  <c r="B190" i="6"/>
  <c r="A190" i="6"/>
  <c r="C189" i="6"/>
  <c r="B189" i="6"/>
  <c r="A189" i="6"/>
  <c r="C188" i="6"/>
  <c r="B188" i="6"/>
  <c r="A188" i="6"/>
  <c r="C187" i="6"/>
  <c r="B187" i="6"/>
  <c r="A187" i="6"/>
  <c r="C186" i="6"/>
  <c r="B186" i="6"/>
  <c r="A186" i="6"/>
  <c r="C185" i="6"/>
  <c r="B185" i="6"/>
  <c r="A185" i="6"/>
  <c r="C184" i="6"/>
  <c r="B184" i="6"/>
  <c r="A184" i="6"/>
  <c r="C183" i="6"/>
  <c r="B183" i="6"/>
  <c r="A183" i="6"/>
  <c r="C182" i="6"/>
  <c r="B182" i="6"/>
  <c r="A182" i="6"/>
  <c r="C181" i="6"/>
  <c r="B181" i="6"/>
  <c r="A181" i="6"/>
  <c r="C180" i="6"/>
  <c r="B180" i="6"/>
  <c r="A180" i="6"/>
  <c r="C179" i="6"/>
  <c r="B179" i="6"/>
  <c r="A179" i="6"/>
  <c r="C178" i="6"/>
  <c r="B178" i="6"/>
  <c r="A178" i="6"/>
  <c r="C177" i="6"/>
  <c r="B177" i="6"/>
  <c r="A177" i="6"/>
  <c r="C176" i="6"/>
  <c r="B176" i="6"/>
  <c r="A176" i="6"/>
  <c r="C175" i="6"/>
  <c r="B175" i="6"/>
  <c r="A175" i="6"/>
  <c r="C174" i="6"/>
  <c r="B174" i="6"/>
  <c r="A174" i="6"/>
  <c r="E173" i="6"/>
  <c r="C173" i="6"/>
  <c r="B173" i="6"/>
  <c r="A173" i="6"/>
  <c r="C172" i="6"/>
  <c r="B172" i="6"/>
  <c r="A172" i="6"/>
  <c r="C171" i="6"/>
  <c r="B171" i="6"/>
  <c r="A171" i="6"/>
  <c r="C170" i="6"/>
  <c r="B170" i="6"/>
  <c r="A170" i="6"/>
  <c r="C169" i="6"/>
  <c r="B169" i="6"/>
  <c r="A169" i="6"/>
  <c r="C168" i="6"/>
  <c r="B168" i="6"/>
  <c r="A168" i="6"/>
  <c r="C167" i="6"/>
  <c r="B167" i="6"/>
  <c r="A167" i="6"/>
  <c r="C166" i="6"/>
  <c r="B166" i="6"/>
  <c r="A166" i="6"/>
  <c r="C165" i="6"/>
  <c r="B165" i="6"/>
  <c r="A165" i="6"/>
  <c r="C164" i="6"/>
  <c r="B164" i="6"/>
  <c r="A164" i="6"/>
  <c r="C163" i="6"/>
  <c r="B163" i="6"/>
  <c r="A163" i="6"/>
  <c r="C162" i="6"/>
  <c r="B162" i="6"/>
  <c r="A162" i="6"/>
  <c r="C161" i="6"/>
  <c r="B161" i="6"/>
  <c r="A161" i="6"/>
  <c r="C160" i="6"/>
  <c r="B160" i="6"/>
  <c r="A160" i="6"/>
  <c r="C159" i="6"/>
  <c r="B159" i="6"/>
  <c r="A159" i="6"/>
  <c r="C158" i="6"/>
  <c r="B158" i="6"/>
  <c r="A158" i="6"/>
  <c r="C157" i="6"/>
  <c r="B157" i="6"/>
  <c r="A157" i="6"/>
  <c r="C156" i="6"/>
  <c r="B156" i="6"/>
  <c r="A156" i="6"/>
  <c r="C155" i="6"/>
  <c r="B155" i="6"/>
  <c r="A155" i="6"/>
  <c r="C154" i="6"/>
  <c r="B154" i="6"/>
  <c r="A154" i="6"/>
  <c r="C153" i="6"/>
  <c r="B153" i="6"/>
  <c r="A153" i="6"/>
  <c r="C152" i="6"/>
  <c r="B152" i="6"/>
  <c r="A152" i="6"/>
  <c r="C151" i="6"/>
  <c r="B151" i="6"/>
  <c r="A151" i="6"/>
  <c r="C150" i="6"/>
  <c r="B150" i="6"/>
  <c r="A150" i="6"/>
  <c r="C149" i="6"/>
  <c r="B149" i="6"/>
  <c r="A149" i="6"/>
  <c r="C148" i="6"/>
  <c r="B148" i="6"/>
  <c r="A148" i="6"/>
  <c r="C147" i="6"/>
  <c r="B147" i="6"/>
  <c r="A147" i="6"/>
  <c r="C146" i="6"/>
  <c r="B146" i="6"/>
  <c r="A146" i="6"/>
  <c r="C145" i="6"/>
  <c r="B145" i="6"/>
  <c r="A145" i="6"/>
  <c r="C144" i="6"/>
  <c r="B144" i="6"/>
  <c r="A144" i="6"/>
  <c r="C143" i="6"/>
  <c r="B143" i="6"/>
  <c r="A143" i="6"/>
  <c r="C142" i="6"/>
  <c r="B142" i="6"/>
  <c r="A142" i="6"/>
  <c r="C141" i="6"/>
  <c r="B141" i="6"/>
  <c r="A141" i="6"/>
  <c r="C140" i="6"/>
  <c r="B140" i="6"/>
  <c r="A140" i="6"/>
  <c r="C139" i="6"/>
  <c r="B139" i="6"/>
  <c r="A139" i="6"/>
  <c r="C138" i="6"/>
  <c r="B138" i="6"/>
  <c r="A138" i="6"/>
  <c r="C137" i="6"/>
  <c r="B137" i="6"/>
  <c r="A137" i="6"/>
  <c r="C136" i="6"/>
  <c r="B136" i="6"/>
  <c r="A136" i="6"/>
  <c r="C135" i="6"/>
  <c r="B135" i="6"/>
  <c r="A135" i="6"/>
  <c r="C134" i="6"/>
  <c r="B134" i="6"/>
  <c r="A134" i="6"/>
  <c r="C133" i="6"/>
  <c r="B133" i="6"/>
  <c r="A133" i="6"/>
  <c r="C132" i="6"/>
  <c r="B132" i="6"/>
  <c r="A132" i="6"/>
  <c r="C131" i="6"/>
  <c r="B131" i="6"/>
  <c r="A131" i="6"/>
  <c r="C130" i="6"/>
  <c r="B130" i="6"/>
  <c r="A130" i="6"/>
  <c r="C129" i="6"/>
  <c r="B129" i="6"/>
  <c r="A129" i="6"/>
  <c r="C128" i="6"/>
  <c r="B128" i="6"/>
  <c r="A128" i="6"/>
  <c r="C127" i="6"/>
  <c r="B127" i="6"/>
  <c r="A127" i="6"/>
  <c r="C126" i="6"/>
  <c r="B126" i="6"/>
  <c r="A126" i="6"/>
  <c r="C125" i="6"/>
  <c r="B125" i="6"/>
  <c r="A125" i="6"/>
  <c r="C124" i="6"/>
  <c r="B124" i="6"/>
  <c r="A124" i="6"/>
  <c r="C123" i="6"/>
  <c r="B123" i="6"/>
  <c r="A123" i="6"/>
  <c r="C122" i="6"/>
  <c r="B122" i="6"/>
  <c r="A122" i="6"/>
  <c r="C121" i="6"/>
  <c r="B121" i="6"/>
  <c r="A121" i="6"/>
  <c r="C120" i="6"/>
  <c r="B120" i="6"/>
  <c r="A120" i="6"/>
  <c r="C119" i="6"/>
  <c r="B119" i="6"/>
  <c r="A119" i="6"/>
  <c r="C118" i="6"/>
  <c r="B118" i="6"/>
  <c r="A118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C113" i="6"/>
  <c r="B113" i="6"/>
  <c r="A113" i="6"/>
  <c r="C112" i="6"/>
  <c r="B112" i="6"/>
  <c r="A112" i="6"/>
  <c r="C111" i="6"/>
  <c r="B111" i="6"/>
  <c r="A111" i="6"/>
  <c r="C110" i="6"/>
  <c r="B110" i="6"/>
  <c r="A110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C105" i="6"/>
  <c r="B105" i="6"/>
  <c r="A105" i="6"/>
  <c r="C104" i="6"/>
  <c r="B104" i="6"/>
  <c r="A104" i="6"/>
  <c r="C103" i="6"/>
  <c r="B103" i="6"/>
  <c r="A103" i="6"/>
  <c r="C102" i="6"/>
  <c r="B102" i="6"/>
  <c r="A102" i="6"/>
  <c r="C101" i="6"/>
  <c r="B101" i="6"/>
  <c r="A101" i="6"/>
  <c r="C100" i="6"/>
  <c r="B100" i="6"/>
  <c r="A100" i="6"/>
  <c r="C99" i="6"/>
  <c r="B99" i="6"/>
  <c r="A99" i="6"/>
  <c r="C98" i="6"/>
  <c r="B98" i="6"/>
  <c r="A98" i="6"/>
  <c r="C97" i="6"/>
  <c r="B97" i="6"/>
  <c r="A97" i="6"/>
  <c r="C96" i="6"/>
  <c r="B96" i="6"/>
  <c r="A96" i="6"/>
  <c r="C95" i="6"/>
  <c r="B95" i="6"/>
  <c r="A95" i="6"/>
  <c r="C94" i="6"/>
  <c r="B94" i="6"/>
  <c r="A94" i="6"/>
  <c r="C93" i="6"/>
  <c r="B93" i="6"/>
  <c r="A93" i="6"/>
  <c r="C92" i="6"/>
  <c r="B92" i="6"/>
  <c r="A92" i="6"/>
  <c r="C91" i="6"/>
  <c r="B91" i="6"/>
  <c r="A91" i="6"/>
  <c r="C90" i="6"/>
  <c r="B90" i="6"/>
  <c r="A90" i="6"/>
  <c r="C89" i="6"/>
  <c r="B89" i="6"/>
  <c r="A89" i="6"/>
  <c r="C88" i="6"/>
  <c r="B88" i="6"/>
  <c r="A88" i="6"/>
  <c r="C87" i="6"/>
  <c r="B87" i="6"/>
  <c r="A87" i="6"/>
  <c r="C86" i="6"/>
  <c r="B86" i="6"/>
  <c r="A86" i="6"/>
  <c r="C85" i="6"/>
  <c r="B85" i="6"/>
  <c r="A85" i="6"/>
  <c r="C84" i="6"/>
  <c r="B84" i="6"/>
  <c r="A84" i="6"/>
  <c r="C83" i="6"/>
  <c r="B83" i="6"/>
  <c r="A83" i="6"/>
  <c r="C82" i="6"/>
  <c r="B82" i="6"/>
  <c r="A82" i="6"/>
  <c r="C81" i="6"/>
  <c r="B81" i="6"/>
  <c r="A81" i="6"/>
  <c r="C80" i="6"/>
  <c r="B80" i="6"/>
  <c r="A80" i="6"/>
  <c r="C79" i="6"/>
  <c r="B79" i="6"/>
  <c r="A79" i="6"/>
  <c r="C78" i="6"/>
  <c r="B78" i="6"/>
  <c r="A78" i="6"/>
  <c r="C77" i="6"/>
  <c r="B77" i="6"/>
  <c r="A77" i="6"/>
  <c r="C76" i="6"/>
  <c r="B76" i="6"/>
  <c r="A76" i="6"/>
  <c r="C75" i="6"/>
  <c r="B75" i="6"/>
  <c r="A75" i="6"/>
  <c r="C74" i="6"/>
  <c r="B74" i="6"/>
  <c r="A74" i="6"/>
  <c r="C73" i="6"/>
  <c r="B73" i="6"/>
  <c r="A73" i="6"/>
  <c r="C72" i="6"/>
  <c r="B72" i="6"/>
  <c r="A72" i="6"/>
  <c r="C71" i="6"/>
  <c r="B71" i="6"/>
  <c r="A71" i="6"/>
  <c r="C70" i="6"/>
  <c r="B70" i="6"/>
  <c r="A70" i="6"/>
  <c r="C69" i="6"/>
  <c r="B69" i="6"/>
  <c r="A69" i="6"/>
  <c r="C68" i="6"/>
  <c r="B68" i="6"/>
  <c r="A68" i="6"/>
  <c r="C67" i="6"/>
  <c r="B67" i="6"/>
  <c r="A67" i="6"/>
  <c r="C66" i="6"/>
  <c r="B66" i="6"/>
  <c r="A66" i="6"/>
  <c r="C65" i="6"/>
  <c r="B65" i="6"/>
  <c r="A65" i="6"/>
  <c r="C64" i="6"/>
  <c r="B64" i="6"/>
  <c r="A64" i="6"/>
  <c r="C63" i="6"/>
  <c r="B63" i="6"/>
  <c r="A63" i="6"/>
  <c r="C62" i="6"/>
  <c r="B62" i="6"/>
  <c r="A62" i="6"/>
  <c r="C61" i="6"/>
  <c r="B61" i="6"/>
  <c r="A61" i="6"/>
  <c r="C60" i="6"/>
  <c r="B60" i="6"/>
  <c r="A60" i="6"/>
  <c r="C59" i="6"/>
  <c r="B59" i="6"/>
  <c r="A59" i="6"/>
  <c r="C58" i="6"/>
  <c r="B58" i="6"/>
  <c r="A58" i="6"/>
  <c r="C57" i="6"/>
  <c r="B57" i="6"/>
  <c r="A57" i="6"/>
  <c r="C56" i="6"/>
  <c r="B56" i="6"/>
  <c r="A56" i="6"/>
  <c r="C55" i="6"/>
  <c r="B55" i="6"/>
  <c r="A55" i="6"/>
  <c r="C54" i="6"/>
  <c r="B54" i="6"/>
  <c r="A54" i="6"/>
  <c r="C53" i="6"/>
  <c r="B53" i="6"/>
  <c r="A53" i="6"/>
  <c r="C52" i="6"/>
  <c r="B52" i="6"/>
  <c r="A52" i="6"/>
  <c r="C51" i="6"/>
  <c r="B51" i="6"/>
  <c r="A51" i="6"/>
  <c r="C50" i="6"/>
  <c r="B50" i="6"/>
  <c r="A50" i="6"/>
  <c r="C49" i="6"/>
  <c r="B49" i="6"/>
  <c r="A49" i="6"/>
  <c r="C48" i="6"/>
  <c r="B48" i="6"/>
  <c r="A48" i="6"/>
  <c r="C47" i="6"/>
  <c r="B47" i="6"/>
  <c r="A47" i="6"/>
  <c r="C46" i="6"/>
  <c r="B46" i="6"/>
  <c r="A46" i="6"/>
  <c r="C45" i="6"/>
  <c r="B45" i="6"/>
  <c r="A45" i="6"/>
  <c r="C44" i="6"/>
  <c r="B44" i="6"/>
  <c r="A44" i="6"/>
  <c r="C43" i="6"/>
  <c r="B43" i="6"/>
  <c r="A43" i="6"/>
  <c r="C42" i="6"/>
  <c r="B42" i="6"/>
  <c r="A42" i="6"/>
  <c r="C41" i="6"/>
  <c r="B41" i="6"/>
  <c r="A41" i="6"/>
  <c r="C40" i="6"/>
  <c r="B40" i="6"/>
  <c r="A40" i="6"/>
  <c r="C39" i="6"/>
  <c r="B39" i="6"/>
  <c r="A39" i="6"/>
  <c r="C38" i="6"/>
  <c r="B38" i="6"/>
  <c r="A38" i="6"/>
  <c r="C37" i="6"/>
  <c r="B37" i="6"/>
  <c r="A37" i="6"/>
  <c r="C36" i="6"/>
  <c r="B36" i="6"/>
  <c r="A36" i="6"/>
  <c r="C35" i="6"/>
  <c r="B35" i="6"/>
  <c r="A35" i="6"/>
  <c r="C34" i="6"/>
  <c r="B34" i="6"/>
  <c r="A34" i="6"/>
  <c r="C33" i="6"/>
  <c r="B33" i="6"/>
  <c r="A33" i="6"/>
  <c r="C32" i="6"/>
  <c r="B32" i="6"/>
  <c r="A32" i="6"/>
  <c r="C31" i="6"/>
  <c r="B31" i="6"/>
  <c r="A31" i="6"/>
  <c r="C30" i="6"/>
  <c r="B30" i="6"/>
  <c r="A30" i="6"/>
  <c r="C29" i="6"/>
  <c r="B29" i="6"/>
  <c r="A29" i="6"/>
  <c r="C28" i="6"/>
  <c r="B28" i="6"/>
  <c r="A28" i="6"/>
  <c r="C27" i="6"/>
  <c r="B27" i="6"/>
  <c r="A27" i="6"/>
  <c r="C26" i="6"/>
  <c r="B26" i="6"/>
  <c r="A26" i="6"/>
  <c r="C25" i="6"/>
  <c r="B25" i="6"/>
  <c r="A25" i="6"/>
  <c r="C24" i="6"/>
  <c r="B24" i="6"/>
  <c r="A24" i="6"/>
  <c r="C23" i="6"/>
  <c r="B23" i="6"/>
  <c r="A23" i="6"/>
  <c r="C22" i="6"/>
  <c r="B22" i="6"/>
  <c r="A22" i="6"/>
  <c r="C21" i="6"/>
  <c r="B21" i="6"/>
  <c r="A21" i="6"/>
  <c r="C20" i="6"/>
  <c r="B20" i="6"/>
  <c r="A20" i="6"/>
  <c r="C19" i="6"/>
  <c r="B19" i="6"/>
  <c r="A19" i="6"/>
  <c r="C18" i="6"/>
  <c r="B18" i="6"/>
  <c r="A18" i="6"/>
  <c r="C17" i="6"/>
  <c r="B17" i="6"/>
  <c r="A17" i="6"/>
  <c r="C16" i="6"/>
  <c r="B16" i="6"/>
  <c r="A16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C10" i="6"/>
  <c r="B10" i="6"/>
  <c r="A10" i="6"/>
  <c r="C9" i="6"/>
  <c r="B9" i="6"/>
  <c r="A9" i="6"/>
  <c r="C8" i="6"/>
  <c r="B8" i="6"/>
  <c r="A8" i="6"/>
  <c r="C7" i="6"/>
  <c r="B7" i="6"/>
  <c r="A7" i="6"/>
  <c r="C6" i="6"/>
  <c r="B6" i="6"/>
  <c r="A6" i="6"/>
  <c r="C5" i="6"/>
  <c r="B5" i="6"/>
  <c r="A5" i="6"/>
  <c r="C4" i="6"/>
  <c r="B4" i="6"/>
  <c r="A4" i="6"/>
  <c r="C3" i="6"/>
  <c r="B3" i="6"/>
  <c r="A3" i="6"/>
  <c r="C206" i="5"/>
  <c r="B206" i="5"/>
  <c r="A206" i="5"/>
  <c r="C205" i="5"/>
  <c r="B205" i="5"/>
  <c r="A205" i="5"/>
  <c r="C204" i="5"/>
  <c r="B204" i="5"/>
  <c r="A204" i="5"/>
  <c r="J203" i="5"/>
  <c r="E206" i="9"/>
  <c r="J206" i="9" s="1"/>
  <c r="C203" i="5"/>
  <c r="B203" i="5"/>
  <c r="A203" i="5"/>
  <c r="J202" i="5"/>
  <c r="I202" i="5"/>
  <c r="E205" i="9"/>
  <c r="J205" i="9" s="1"/>
  <c r="C202" i="5"/>
  <c r="B202" i="5"/>
  <c r="A202" i="5"/>
  <c r="K204" i="9"/>
  <c r="C201" i="5"/>
  <c r="B201" i="5"/>
  <c r="A201" i="5"/>
  <c r="K203" i="9"/>
  <c r="K200" i="5"/>
  <c r="E203" i="9"/>
  <c r="J203" i="9" s="1"/>
  <c r="C200" i="5"/>
  <c r="B200" i="5"/>
  <c r="A200" i="5"/>
  <c r="C199" i="5"/>
  <c r="B199" i="5"/>
  <c r="A199" i="5"/>
  <c r="K201" i="9"/>
  <c r="I198" i="5"/>
  <c r="E201" i="9"/>
  <c r="J201" i="9" s="1"/>
  <c r="C198" i="5"/>
  <c r="B198" i="5"/>
  <c r="A198" i="5"/>
  <c r="C197" i="5"/>
  <c r="B197" i="5"/>
  <c r="A197" i="5"/>
  <c r="E199" i="9"/>
  <c r="J199" i="9" s="1"/>
  <c r="C196" i="5"/>
  <c r="B196" i="5"/>
  <c r="A196" i="5"/>
  <c r="I195" i="5"/>
  <c r="E198" i="9"/>
  <c r="C195" i="5"/>
  <c r="B195" i="5"/>
  <c r="A195" i="5"/>
  <c r="I194" i="5"/>
  <c r="E197" i="9"/>
  <c r="J197" i="9" s="1"/>
  <c r="C194" i="5"/>
  <c r="B194" i="5"/>
  <c r="A194" i="5"/>
  <c r="K196" i="9"/>
  <c r="C193" i="5"/>
  <c r="B193" i="5"/>
  <c r="A193" i="5"/>
  <c r="K195" i="9"/>
  <c r="E195" i="9"/>
  <c r="J195" i="9" s="1"/>
  <c r="C192" i="5"/>
  <c r="B192" i="5"/>
  <c r="A192" i="5"/>
  <c r="K194" i="9"/>
  <c r="C191" i="5"/>
  <c r="B191" i="5"/>
  <c r="A191" i="5"/>
  <c r="I190" i="5"/>
  <c r="K190" i="5"/>
  <c r="C190" i="5"/>
  <c r="B190" i="5"/>
  <c r="A190" i="5"/>
  <c r="E192" i="9"/>
  <c r="J192" i="9" s="1"/>
  <c r="C189" i="5"/>
  <c r="B189" i="5"/>
  <c r="A189" i="5"/>
  <c r="E191" i="9"/>
  <c r="J191" i="9" s="1"/>
  <c r="C188" i="5"/>
  <c r="B188" i="5"/>
  <c r="A188" i="5"/>
  <c r="K187" i="5"/>
  <c r="J187" i="5"/>
  <c r="I187" i="5"/>
  <c r="E190" i="9"/>
  <c r="J190" i="9" s="1"/>
  <c r="C187" i="5"/>
  <c r="B187" i="5"/>
  <c r="A187" i="5"/>
  <c r="E189" i="9"/>
  <c r="J189" i="9" s="1"/>
  <c r="C186" i="5"/>
  <c r="B186" i="5"/>
  <c r="A186" i="5"/>
  <c r="K188" i="9"/>
  <c r="C185" i="5"/>
  <c r="B185" i="5"/>
  <c r="A185" i="5"/>
  <c r="K187" i="9"/>
  <c r="C184" i="5"/>
  <c r="B184" i="5"/>
  <c r="A184" i="5"/>
  <c r="C183" i="5"/>
  <c r="B183" i="5"/>
  <c r="A183" i="5"/>
  <c r="K182" i="5"/>
  <c r="C182" i="5"/>
  <c r="B182" i="5"/>
  <c r="A182" i="5"/>
  <c r="C181" i="5"/>
  <c r="B181" i="5"/>
  <c r="A181" i="5"/>
  <c r="K180" i="5"/>
  <c r="E183" i="9"/>
  <c r="J183" i="9" s="1"/>
  <c r="C180" i="5"/>
  <c r="B180" i="5"/>
  <c r="A180" i="5"/>
  <c r="E182" i="9"/>
  <c r="J182" i="9" s="1"/>
  <c r="C179" i="5"/>
  <c r="B179" i="5"/>
  <c r="A179" i="5"/>
  <c r="J178" i="5"/>
  <c r="E181" i="9"/>
  <c r="J181" i="9" s="1"/>
  <c r="C178" i="5"/>
  <c r="B178" i="5"/>
  <c r="A178" i="5"/>
  <c r="C177" i="5"/>
  <c r="B177" i="5"/>
  <c r="A177" i="5"/>
  <c r="C176" i="5"/>
  <c r="B176" i="5"/>
  <c r="A176" i="5"/>
  <c r="K178" i="9"/>
  <c r="J175" i="5"/>
  <c r="C175" i="5"/>
  <c r="B175" i="5"/>
  <c r="A175" i="5"/>
  <c r="K177" i="9"/>
  <c r="J174" i="5"/>
  <c r="K174" i="5"/>
  <c r="C174" i="5"/>
  <c r="B174" i="5"/>
  <c r="A174" i="5"/>
  <c r="K176" i="9"/>
  <c r="C173" i="5"/>
  <c r="B173" i="5"/>
  <c r="A173" i="5"/>
  <c r="C172" i="5"/>
  <c r="B172" i="5"/>
  <c r="A172" i="5"/>
  <c r="I171" i="5"/>
  <c r="E174" i="9"/>
  <c r="J174" i="9" s="1"/>
  <c r="C171" i="5"/>
  <c r="B171" i="5"/>
  <c r="A171" i="5"/>
  <c r="E173" i="9"/>
  <c r="J173" i="9" s="1"/>
  <c r="C170" i="5"/>
  <c r="B170" i="5"/>
  <c r="A170" i="5"/>
  <c r="E172" i="9"/>
  <c r="J172" i="9" s="1"/>
  <c r="C169" i="5"/>
  <c r="B169" i="5"/>
  <c r="A169" i="5"/>
  <c r="J168" i="5"/>
  <c r="C168" i="5"/>
  <c r="B168" i="5"/>
  <c r="A168" i="5"/>
  <c r="K170" i="9"/>
  <c r="C167" i="5"/>
  <c r="B167" i="5"/>
  <c r="A167" i="5"/>
  <c r="C166" i="5"/>
  <c r="B166" i="5"/>
  <c r="A166" i="5"/>
  <c r="K168" i="9"/>
  <c r="C165" i="5"/>
  <c r="B165" i="5"/>
  <c r="A165" i="5"/>
  <c r="E160" i="6"/>
  <c r="C164" i="5"/>
  <c r="B164" i="5"/>
  <c r="A164" i="5"/>
  <c r="K163" i="5"/>
  <c r="E166" i="9"/>
  <c r="J166" i="9" s="1"/>
  <c r="C163" i="5"/>
  <c r="B163" i="5"/>
  <c r="A163" i="5"/>
  <c r="J162" i="5"/>
  <c r="E165" i="9"/>
  <c r="J165" i="9" s="1"/>
  <c r="C162" i="5"/>
  <c r="B162" i="5"/>
  <c r="A162" i="5"/>
  <c r="E164" i="9"/>
  <c r="J164" i="9" s="1"/>
  <c r="C161" i="5"/>
  <c r="B161" i="5"/>
  <c r="A161" i="5"/>
  <c r="C160" i="5"/>
  <c r="B160" i="5"/>
  <c r="A160" i="5"/>
  <c r="C159" i="5"/>
  <c r="B159" i="5"/>
  <c r="A159" i="5"/>
  <c r="K161" i="9"/>
  <c r="J158" i="5"/>
  <c r="C158" i="5"/>
  <c r="B158" i="5"/>
  <c r="A158" i="5"/>
  <c r="C157" i="5"/>
  <c r="B157" i="5"/>
  <c r="A157" i="5"/>
  <c r="K156" i="5"/>
  <c r="C156" i="5"/>
  <c r="B156" i="5"/>
  <c r="A156" i="5"/>
  <c r="E158" i="9"/>
  <c r="J158" i="9" s="1"/>
  <c r="C155" i="5"/>
  <c r="B155" i="5"/>
  <c r="A155" i="5"/>
  <c r="E157" i="9"/>
  <c r="J157" i="9" s="1"/>
  <c r="C154" i="5"/>
  <c r="B154" i="5"/>
  <c r="A154" i="5"/>
  <c r="E156" i="9"/>
  <c r="J156" i="9" s="1"/>
  <c r="C153" i="5"/>
  <c r="B153" i="5"/>
  <c r="A153" i="5"/>
  <c r="C152" i="5"/>
  <c r="B152" i="5"/>
  <c r="A152" i="5"/>
  <c r="K154" i="9"/>
  <c r="C151" i="5"/>
  <c r="B151" i="5"/>
  <c r="A151" i="5"/>
  <c r="C150" i="5"/>
  <c r="B150" i="5"/>
  <c r="A150" i="5"/>
  <c r="C149" i="5"/>
  <c r="B149" i="5"/>
  <c r="A149" i="5"/>
  <c r="K148" i="5"/>
  <c r="C148" i="5"/>
  <c r="B148" i="5"/>
  <c r="A148" i="5"/>
  <c r="K147" i="5"/>
  <c r="C147" i="5"/>
  <c r="B147" i="5"/>
  <c r="A147" i="5"/>
  <c r="E149" i="9"/>
  <c r="J149" i="9" s="1"/>
  <c r="C146" i="5"/>
  <c r="B146" i="5"/>
  <c r="A146" i="5"/>
  <c r="C145" i="5"/>
  <c r="B145" i="5"/>
  <c r="A145" i="5"/>
  <c r="C144" i="5"/>
  <c r="B144" i="5"/>
  <c r="A144" i="5"/>
  <c r="C143" i="5"/>
  <c r="B143" i="5"/>
  <c r="A143" i="5"/>
  <c r="K145" i="9"/>
  <c r="C142" i="5"/>
  <c r="B142" i="5"/>
  <c r="A142" i="5"/>
  <c r="K144" i="9"/>
  <c r="J141" i="5"/>
  <c r="I141" i="5"/>
  <c r="C141" i="5"/>
  <c r="B141" i="5"/>
  <c r="A141" i="5"/>
  <c r="C140" i="5"/>
  <c r="B140" i="5"/>
  <c r="A140" i="5"/>
  <c r="C139" i="5"/>
  <c r="B139" i="5"/>
  <c r="A139" i="5"/>
  <c r="J138" i="5"/>
  <c r="E141" i="9"/>
  <c r="J141" i="9" s="1"/>
  <c r="C138" i="5"/>
  <c r="B138" i="5"/>
  <c r="A138" i="5"/>
  <c r="K140" i="9"/>
  <c r="C137" i="5"/>
  <c r="B137" i="5"/>
  <c r="A137" i="5"/>
  <c r="J136" i="5"/>
  <c r="C136" i="5"/>
  <c r="B136" i="5"/>
  <c r="A136" i="5"/>
  <c r="K135" i="5"/>
  <c r="C135" i="5"/>
  <c r="B135" i="5"/>
  <c r="A135" i="5"/>
  <c r="K134" i="5"/>
  <c r="C134" i="5"/>
  <c r="B134" i="5"/>
  <c r="A134" i="5"/>
  <c r="C133" i="5"/>
  <c r="B133" i="5"/>
  <c r="A133" i="5"/>
  <c r="C132" i="5"/>
  <c r="B132" i="5"/>
  <c r="A132" i="5"/>
  <c r="C131" i="5"/>
  <c r="B131" i="5"/>
  <c r="A131" i="5"/>
  <c r="J130" i="5"/>
  <c r="E133" i="9"/>
  <c r="J133" i="9" s="1"/>
  <c r="C130" i="5"/>
  <c r="B130" i="5"/>
  <c r="A130" i="5"/>
  <c r="K132" i="9"/>
  <c r="C129" i="5"/>
  <c r="B129" i="5"/>
  <c r="A129" i="5"/>
  <c r="I128" i="5"/>
  <c r="C128" i="5"/>
  <c r="B128" i="5"/>
  <c r="A128" i="5"/>
  <c r="C127" i="5"/>
  <c r="B127" i="5"/>
  <c r="A127" i="5"/>
  <c r="C126" i="5"/>
  <c r="B126" i="5"/>
  <c r="A126" i="5"/>
  <c r="K125" i="5"/>
  <c r="C125" i="5"/>
  <c r="B125" i="5"/>
  <c r="A125" i="5"/>
  <c r="I124" i="5"/>
  <c r="C124" i="5"/>
  <c r="B124" i="5"/>
  <c r="A124" i="5"/>
  <c r="C123" i="5"/>
  <c r="B123" i="5"/>
  <c r="A123" i="5"/>
  <c r="I122" i="5"/>
  <c r="E125" i="9"/>
  <c r="J125" i="9" s="1"/>
  <c r="C122" i="5"/>
  <c r="B122" i="5"/>
  <c r="A122" i="5"/>
  <c r="K124" i="9"/>
  <c r="E124" i="9"/>
  <c r="J124" i="9" s="1"/>
  <c r="C121" i="5"/>
  <c r="B121" i="5"/>
  <c r="A121" i="5"/>
  <c r="J120" i="5"/>
  <c r="C120" i="5"/>
  <c r="B120" i="5"/>
  <c r="A120" i="5"/>
  <c r="K119" i="5"/>
  <c r="J119" i="5"/>
  <c r="C119" i="5"/>
  <c r="B119" i="5"/>
  <c r="A119" i="5"/>
  <c r="K121" i="9"/>
  <c r="J118" i="5"/>
  <c r="K118" i="5"/>
  <c r="C118" i="5"/>
  <c r="B118" i="5"/>
  <c r="A118" i="5"/>
  <c r="K117" i="5"/>
  <c r="C117" i="5"/>
  <c r="B117" i="5"/>
  <c r="A117" i="5"/>
  <c r="K116" i="5"/>
  <c r="C116" i="5"/>
  <c r="B116" i="5"/>
  <c r="A116" i="5"/>
  <c r="K115" i="5"/>
  <c r="C115" i="5"/>
  <c r="B115" i="5"/>
  <c r="A115" i="5"/>
  <c r="J114" i="5"/>
  <c r="I114" i="5"/>
  <c r="E117" i="9"/>
  <c r="J117" i="9" s="1"/>
  <c r="C114" i="5"/>
  <c r="B114" i="5"/>
  <c r="A114" i="5"/>
  <c r="E116" i="9"/>
  <c r="J116" i="9" s="1"/>
  <c r="C113" i="5"/>
  <c r="B113" i="5"/>
  <c r="A113" i="5"/>
  <c r="C112" i="5"/>
  <c r="B112" i="5"/>
  <c r="A112" i="5"/>
  <c r="C111" i="5"/>
  <c r="B111" i="5"/>
  <c r="A111" i="5"/>
  <c r="C110" i="5"/>
  <c r="B110" i="5"/>
  <c r="A110" i="5"/>
  <c r="J109" i="5"/>
  <c r="C109" i="5"/>
  <c r="B109" i="5"/>
  <c r="A109" i="5"/>
  <c r="C108" i="5"/>
  <c r="B108" i="5"/>
  <c r="A108" i="5"/>
  <c r="C107" i="5"/>
  <c r="B107" i="5"/>
  <c r="A107" i="5"/>
  <c r="J106" i="5"/>
  <c r="I106" i="5"/>
  <c r="E109" i="9"/>
  <c r="J109" i="9" s="1"/>
  <c r="C106" i="5"/>
  <c r="B106" i="5"/>
  <c r="A106" i="5"/>
  <c r="K108" i="9"/>
  <c r="E108" i="9"/>
  <c r="J108" i="9" s="1"/>
  <c r="C105" i="5"/>
  <c r="B105" i="5"/>
  <c r="A105" i="5"/>
  <c r="I104" i="5"/>
  <c r="C104" i="5"/>
  <c r="B104" i="5"/>
  <c r="A104" i="5"/>
  <c r="K103" i="5"/>
  <c r="J103" i="5"/>
  <c r="C103" i="5"/>
  <c r="B103" i="5"/>
  <c r="A103" i="5"/>
  <c r="K105" i="9"/>
  <c r="K102" i="5"/>
  <c r="J102" i="5"/>
  <c r="C102" i="5"/>
  <c r="B102" i="5"/>
  <c r="A102" i="5"/>
  <c r="K104" i="9"/>
  <c r="C101" i="5"/>
  <c r="B101" i="5"/>
  <c r="A101" i="5"/>
  <c r="C100" i="5"/>
  <c r="B100" i="5"/>
  <c r="A100" i="5"/>
  <c r="I99" i="5"/>
  <c r="C99" i="5"/>
  <c r="B99" i="5"/>
  <c r="A99" i="5"/>
  <c r="E101" i="9"/>
  <c r="J101" i="9" s="1"/>
  <c r="C98" i="5"/>
  <c r="B98" i="5"/>
  <c r="A98" i="5"/>
  <c r="K100" i="9"/>
  <c r="J97" i="5"/>
  <c r="E100" i="9"/>
  <c r="J100" i="9" s="1"/>
  <c r="C97" i="5"/>
  <c r="B97" i="5"/>
  <c r="A97" i="5"/>
  <c r="I96" i="5"/>
  <c r="C96" i="5"/>
  <c r="B96" i="5"/>
  <c r="A96" i="5"/>
  <c r="C95" i="5"/>
  <c r="B95" i="5"/>
  <c r="A95" i="5"/>
  <c r="C94" i="5"/>
  <c r="B94" i="5"/>
  <c r="A94" i="5"/>
  <c r="J93" i="5"/>
  <c r="I93" i="5"/>
  <c r="C93" i="5"/>
  <c r="B93" i="5"/>
  <c r="A93" i="5"/>
  <c r="I92" i="5"/>
  <c r="C92" i="5"/>
  <c r="B92" i="5"/>
  <c r="A92" i="5"/>
  <c r="I91" i="5"/>
  <c r="C91" i="5"/>
  <c r="B91" i="5"/>
  <c r="A91" i="5"/>
  <c r="K90" i="5"/>
  <c r="E93" i="9"/>
  <c r="J93" i="9" s="1"/>
  <c r="C90" i="5"/>
  <c r="B90" i="5"/>
  <c r="A90" i="5"/>
  <c r="K92" i="9"/>
  <c r="I89" i="5"/>
  <c r="E92" i="9"/>
  <c r="J92" i="9" s="1"/>
  <c r="C89" i="5"/>
  <c r="B89" i="5"/>
  <c r="A89" i="5"/>
  <c r="J88" i="5"/>
  <c r="C88" i="5"/>
  <c r="B88" i="5"/>
  <c r="A88" i="5"/>
  <c r="K87" i="5"/>
  <c r="C87" i="5"/>
  <c r="B87" i="5"/>
  <c r="A87" i="5"/>
  <c r="C86" i="5"/>
  <c r="B86" i="5"/>
  <c r="A86" i="5"/>
  <c r="K85" i="5"/>
  <c r="C85" i="5"/>
  <c r="B85" i="5"/>
  <c r="A85" i="5"/>
  <c r="K84" i="5"/>
  <c r="C84" i="5"/>
  <c r="B84" i="5"/>
  <c r="A84" i="5"/>
  <c r="K83" i="5"/>
  <c r="C83" i="5"/>
  <c r="B83" i="5"/>
  <c r="A83" i="5"/>
  <c r="K82" i="5"/>
  <c r="I82" i="5"/>
  <c r="E85" i="9"/>
  <c r="J85" i="9" s="1"/>
  <c r="C82" i="5"/>
  <c r="B82" i="5"/>
  <c r="A82" i="5"/>
  <c r="J81" i="5"/>
  <c r="I81" i="5"/>
  <c r="E84" i="9"/>
  <c r="J84" i="9" s="1"/>
  <c r="C81" i="5"/>
  <c r="B81" i="5"/>
  <c r="A81" i="5"/>
  <c r="C80" i="5"/>
  <c r="B80" i="5"/>
  <c r="A80" i="5"/>
  <c r="C79" i="5"/>
  <c r="B79" i="5"/>
  <c r="A79" i="5"/>
  <c r="C78" i="5"/>
  <c r="B78" i="5"/>
  <c r="A78" i="5"/>
  <c r="C77" i="5"/>
  <c r="B77" i="5"/>
  <c r="A77" i="5"/>
  <c r="C76" i="5"/>
  <c r="B76" i="5"/>
  <c r="A76" i="5"/>
  <c r="C75" i="5"/>
  <c r="B75" i="5"/>
  <c r="A75" i="5"/>
  <c r="E77" i="9"/>
  <c r="J77" i="9" s="1"/>
  <c r="C74" i="5"/>
  <c r="B74" i="5"/>
  <c r="A74" i="5"/>
  <c r="G73" i="5"/>
  <c r="E76" i="9"/>
  <c r="J76" i="9" s="1"/>
  <c r="C73" i="5"/>
  <c r="B73" i="5"/>
  <c r="A73" i="5"/>
  <c r="C72" i="5"/>
  <c r="B72" i="5"/>
  <c r="A72" i="5"/>
  <c r="K71" i="5"/>
  <c r="J71" i="5"/>
  <c r="C71" i="5"/>
  <c r="B71" i="5"/>
  <c r="A71" i="5"/>
  <c r="C70" i="5"/>
  <c r="B70" i="5"/>
  <c r="A70" i="5"/>
  <c r="C69" i="5"/>
  <c r="B69" i="5"/>
  <c r="A69" i="5"/>
  <c r="K68" i="5"/>
  <c r="C68" i="5"/>
  <c r="B68" i="5"/>
  <c r="A68" i="5"/>
  <c r="C67" i="5"/>
  <c r="B67" i="5"/>
  <c r="A67" i="5"/>
  <c r="E69" i="9"/>
  <c r="J69" i="9" s="1"/>
  <c r="C66" i="5"/>
  <c r="B66" i="5"/>
  <c r="A66" i="5"/>
  <c r="K68" i="9"/>
  <c r="E68" i="9"/>
  <c r="J68" i="9" s="1"/>
  <c r="C65" i="5"/>
  <c r="B65" i="5"/>
  <c r="A65" i="5"/>
  <c r="I64" i="5"/>
  <c r="C64" i="5"/>
  <c r="B64" i="5"/>
  <c r="A64" i="5"/>
  <c r="C63" i="5"/>
  <c r="B63" i="5"/>
  <c r="A63" i="5"/>
  <c r="K65" i="9"/>
  <c r="C62" i="5"/>
  <c r="B62" i="5"/>
  <c r="A62" i="5"/>
  <c r="K64" i="9"/>
  <c r="C61" i="5"/>
  <c r="B61" i="5"/>
  <c r="A61" i="5"/>
  <c r="C60" i="5"/>
  <c r="B60" i="5"/>
  <c r="A60" i="5"/>
  <c r="I59" i="5"/>
  <c r="C59" i="5"/>
  <c r="B59" i="5"/>
  <c r="A59" i="5"/>
  <c r="K58" i="5"/>
  <c r="J58" i="5"/>
  <c r="I58" i="5"/>
  <c r="E61" i="9"/>
  <c r="J61" i="9" s="1"/>
  <c r="C58" i="5"/>
  <c r="B58" i="5"/>
  <c r="A58" i="5"/>
  <c r="K60" i="9"/>
  <c r="K57" i="5"/>
  <c r="C57" i="5"/>
  <c r="B57" i="5"/>
  <c r="A57" i="5"/>
  <c r="J56" i="5"/>
  <c r="C56" i="5"/>
  <c r="B56" i="5"/>
  <c r="A56" i="5"/>
  <c r="C55" i="5"/>
  <c r="B55" i="5"/>
  <c r="A55" i="5"/>
  <c r="K57" i="9"/>
  <c r="K54" i="5"/>
  <c r="C54" i="5"/>
  <c r="B54" i="5"/>
  <c r="A54" i="5"/>
  <c r="C53" i="5"/>
  <c r="B53" i="5"/>
  <c r="A53" i="5"/>
  <c r="K52" i="5"/>
  <c r="C52" i="5"/>
  <c r="B52" i="5"/>
  <c r="A52" i="5"/>
  <c r="K51" i="5"/>
  <c r="I51" i="5"/>
  <c r="C51" i="5"/>
  <c r="B51" i="5"/>
  <c r="A51" i="5"/>
  <c r="I50" i="5"/>
  <c r="C50" i="5"/>
  <c r="B50" i="5"/>
  <c r="A50" i="5"/>
  <c r="K52" i="9"/>
  <c r="E52" i="9"/>
  <c r="J52" i="9" s="1"/>
  <c r="C49" i="5"/>
  <c r="B49" i="5"/>
  <c r="A49" i="5"/>
  <c r="J48" i="5"/>
  <c r="C48" i="5"/>
  <c r="B48" i="5"/>
  <c r="A48" i="5"/>
  <c r="K47" i="5"/>
  <c r="C47" i="5"/>
  <c r="B47" i="5"/>
  <c r="A47" i="5"/>
  <c r="K46" i="5"/>
  <c r="C46" i="5"/>
  <c r="B46" i="5"/>
  <c r="A46" i="5"/>
  <c r="K45" i="5"/>
  <c r="C45" i="5"/>
  <c r="B45" i="5"/>
  <c r="A45" i="5"/>
  <c r="C44" i="5"/>
  <c r="B44" i="5"/>
  <c r="A44" i="5"/>
  <c r="K43" i="5"/>
  <c r="C43" i="5"/>
  <c r="B43" i="5"/>
  <c r="A43" i="5"/>
  <c r="J42" i="5"/>
  <c r="E45" i="9"/>
  <c r="J45" i="9" s="1"/>
  <c r="C42" i="5"/>
  <c r="B42" i="5"/>
  <c r="A42" i="5"/>
  <c r="K44" i="9"/>
  <c r="I41" i="5"/>
  <c r="E44" i="9"/>
  <c r="J44" i="9" s="1"/>
  <c r="C41" i="5"/>
  <c r="B41" i="5"/>
  <c r="A41" i="5"/>
  <c r="J40" i="5"/>
  <c r="C40" i="5"/>
  <c r="B40" i="5"/>
  <c r="A40" i="5"/>
  <c r="K39" i="5"/>
  <c r="J39" i="5"/>
  <c r="C39" i="5"/>
  <c r="B39" i="5"/>
  <c r="A39" i="5"/>
  <c r="C38" i="5"/>
  <c r="B38" i="5"/>
  <c r="A38" i="5"/>
  <c r="K40" i="9"/>
  <c r="K37" i="5"/>
  <c r="C37" i="5"/>
  <c r="B37" i="5"/>
  <c r="A37" i="5"/>
  <c r="K36" i="5"/>
  <c r="C36" i="5"/>
  <c r="B36" i="5"/>
  <c r="A36" i="5"/>
  <c r="K35" i="5"/>
  <c r="C35" i="5"/>
  <c r="B35" i="5"/>
  <c r="A35" i="5"/>
  <c r="I34" i="5"/>
  <c r="C34" i="5"/>
  <c r="B34" i="5"/>
  <c r="A34" i="5"/>
  <c r="E36" i="9"/>
  <c r="J36" i="9" s="1"/>
  <c r="C33" i="5"/>
  <c r="B33" i="5"/>
  <c r="A33" i="5"/>
  <c r="C32" i="5"/>
  <c r="B32" i="5"/>
  <c r="A32" i="5"/>
  <c r="C31" i="5"/>
  <c r="B31" i="5"/>
  <c r="A31" i="5"/>
  <c r="K33" i="9"/>
  <c r="E33" i="9"/>
  <c r="J33" i="9" s="1"/>
  <c r="C30" i="5"/>
  <c r="B30" i="5"/>
  <c r="A30" i="5"/>
  <c r="C29" i="5"/>
  <c r="B29" i="5"/>
  <c r="A29" i="5"/>
  <c r="E31" i="9"/>
  <c r="J31" i="9" s="1"/>
  <c r="C28" i="5"/>
  <c r="B28" i="5"/>
  <c r="A28" i="5"/>
  <c r="C27" i="5"/>
  <c r="B27" i="5"/>
  <c r="A27" i="5"/>
  <c r="K29" i="9"/>
  <c r="E29" i="9"/>
  <c r="J29" i="9" s="1"/>
  <c r="C26" i="5"/>
  <c r="B26" i="5"/>
  <c r="A26" i="5"/>
  <c r="K28" i="9"/>
  <c r="E28" i="9"/>
  <c r="J28" i="9" s="1"/>
  <c r="C25" i="5"/>
  <c r="B25" i="5"/>
  <c r="A25" i="5"/>
  <c r="K27" i="9"/>
  <c r="C24" i="5"/>
  <c r="B24" i="5"/>
  <c r="A24" i="5"/>
  <c r="C23" i="5"/>
  <c r="B23" i="5"/>
  <c r="A23" i="5"/>
  <c r="E25" i="9"/>
  <c r="J25" i="9" s="1"/>
  <c r="C22" i="5"/>
  <c r="B22" i="5"/>
  <c r="A22" i="5"/>
  <c r="C21" i="5"/>
  <c r="B21" i="5"/>
  <c r="A21" i="5"/>
  <c r="E23" i="9"/>
  <c r="J23" i="9" s="1"/>
  <c r="C20" i="5"/>
  <c r="B20" i="5"/>
  <c r="A20" i="5"/>
  <c r="K22" i="9"/>
  <c r="C19" i="5"/>
  <c r="B19" i="5"/>
  <c r="A19" i="5"/>
  <c r="K21" i="9"/>
  <c r="E21" i="9"/>
  <c r="J21" i="9" s="1"/>
  <c r="C18" i="5"/>
  <c r="B18" i="5"/>
  <c r="A18" i="5"/>
  <c r="I17" i="5"/>
  <c r="C17" i="5"/>
  <c r="B17" i="5"/>
  <c r="A17" i="5"/>
  <c r="K19" i="9"/>
  <c r="I16" i="5"/>
  <c r="C16" i="5"/>
  <c r="B16" i="5"/>
  <c r="A16" i="5"/>
  <c r="C15" i="5"/>
  <c r="B15" i="5"/>
  <c r="A15" i="5"/>
  <c r="E17" i="9"/>
  <c r="J17" i="9" s="1"/>
  <c r="C14" i="5"/>
  <c r="B14" i="5"/>
  <c r="A14" i="5"/>
  <c r="K16" i="9"/>
  <c r="K13" i="5"/>
  <c r="J13" i="5"/>
  <c r="I13" i="5"/>
  <c r="C13" i="5"/>
  <c r="B13" i="5"/>
  <c r="A13" i="5"/>
  <c r="K12" i="5"/>
  <c r="J12" i="5"/>
  <c r="I12" i="5"/>
  <c r="C12" i="5"/>
  <c r="B12" i="5"/>
  <c r="A12" i="5"/>
  <c r="K14" i="9"/>
  <c r="K11" i="5"/>
  <c r="J11" i="5"/>
  <c r="I11" i="5"/>
  <c r="C11" i="5"/>
  <c r="B11" i="5"/>
  <c r="A11" i="5"/>
  <c r="K13" i="9"/>
  <c r="C10" i="5"/>
  <c r="B10" i="5"/>
  <c r="A10" i="5"/>
  <c r="K9" i="5"/>
  <c r="J9" i="5"/>
  <c r="I9" i="5"/>
  <c r="D12" i="9"/>
  <c r="C9" i="5"/>
  <c r="B9" i="5"/>
  <c r="A9" i="5"/>
  <c r="E4" i="6"/>
  <c r="K8" i="5"/>
  <c r="J8" i="5"/>
  <c r="I8" i="5"/>
  <c r="E8" i="5"/>
  <c r="D11" i="9"/>
  <c r="C8" i="5"/>
  <c r="B8" i="5"/>
  <c r="A8" i="5"/>
  <c r="O7" i="5"/>
  <c r="N7" i="5"/>
  <c r="M7" i="5"/>
  <c r="K7" i="5"/>
  <c r="J7" i="5"/>
  <c r="I7" i="5"/>
  <c r="D10" i="9"/>
  <c r="C7" i="5"/>
  <c r="B7" i="5"/>
  <c r="A7" i="5"/>
  <c r="A3" i="5"/>
  <c r="A1" i="5"/>
  <c r="A6" i="4"/>
  <c r="A4" i="4"/>
  <c r="A3" i="4"/>
  <c r="A1" i="4"/>
  <c r="A6" i="3"/>
  <c r="A4" i="3"/>
  <c r="A3" i="3"/>
  <c r="A1" i="3"/>
  <c r="H8" i="2"/>
  <c r="G8" i="2"/>
  <c r="F8" i="2"/>
  <c r="F6" i="2"/>
  <c r="A4" i="2"/>
  <c r="A3" i="2"/>
  <c r="A1" i="2"/>
  <c r="M12" i="1"/>
  <c r="J12" i="1"/>
  <c r="E12" i="1"/>
  <c r="B12" i="1"/>
  <c r="P11" i="1"/>
  <c r="P12" i="1" s="1"/>
  <c r="O11" i="1"/>
  <c r="O12" i="1" s="1"/>
  <c r="N11" i="1"/>
  <c r="N12" i="1" s="1"/>
  <c r="M11" i="1"/>
  <c r="L11" i="1"/>
  <c r="L12" i="1" s="1"/>
  <c r="K11" i="1"/>
  <c r="K12" i="1" s="1"/>
  <c r="J11" i="1"/>
  <c r="I11" i="1"/>
  <c r="I12" i="1" s="1"/>
  <c r="H11" i="1"/>
  <c r="H12" i="1" s="1"/>
  <c r="G11" i="1"/>
  <c r="G12" i="1" s="1"/>
  <c r="F11" i="1"/>
  <c r="F12" i="1" s="1"/>
  <c r="E11" i="1"/>
  <c r="D11" i="1"/>
  <c r="D12" i="1" s="1"/>
  <c r="C11" i="1"/>
  <c r="C12" i="1" s="1"/>
  <c r="B11" i="1"/>
  <c r="K169" i="9" l="1"/>
  <c r="K27" i="7"/>
  <c r="M89" i="7"/>
  <c r="H202" i="7"/>
  <c r="H79" i="7"/>
  <c r="H103" i="7"/>
  <c r="I129" i="7"/>
  <c r="H193" i="7"/>
  <c r="K152" i="9"/>
  <c r="O11" i="7"/>
  <c r="M73" i="7"/>
  <c r="I16" i="7"/>
  <c r="G68" i="7"/>
  <c r="L93" i="7"/>
  <c r="K205" i="9"/>
  <c r="M81" i="7"/>
  <c r="K88" i="9"/>
  <c r="L22" i="7"/>
  <c r="K34" i="7"/>
  <c r="H41" i="7"/>
  <c r="K43" i="7"/>
  <c r="M46" i="7"/>
  <c r="H67" i="9"/>
  <c r="M67" i="9" s="1"/>
  <c r="I68" i="7"/>
  <c r="H125" i="7"/>
  <c r="P137" i="7"/>
  <c r="O140" i="7"/>
  <c r="L147" i="7"/>
  <c r="L187" i="7"/>
  <c r="K190" i="7"/>
  <c r="K202" i="7"/>
  <c r="K205" i="7"/>
  <c r="K128" i="9"/>
  <c r="L33" i="7"/>
  <c r="L34" i="7"/>
  <c r="H43" i="9"/>
  <c r="M43" i="9" s="1"/>
  <c r="K42" i="7"/>
  <c r="L50" i="7"/>
  <c r="G60" i="7"/>
  <c r="Q68" i="7"/>
  <c r="H186" i="7"/>
  <c r="L12" i="7"/>
  <c r="L18" i="7"/>
  <c r="H32" i="7"/>
  <c r="M42" i="7"/>
  <c r="H49" i="7"/>
  <c r="H60" i="7"/>
  <c r="P124" i="7"/>
  <c r="H149" i="7"/>
  <c r="L24" i="7"/>
  <c r="I31" i="7"/>
  <c r="K59" i="7"/>
  <c r="L60" i="7"/>
  <c r="L77" i="7"/>
  <c r="L105" i="7"/>
  <c r="H130" i="9"/>
  <c r="M130" i="9" s="1"/>
  <c r="L152" i="7"/>
  <c r="H167" i="7"/>
  <c r="H179" i="7"/>
  <c r="L10" i="7"/>
  <c r="M24" i="7"/>
  <c r="G104" i="7"/>
  <c r="M105" i="7"/>
  <c r="L161" i="7"/>
  <c r="H176" i="7"/>
  <c r="H44" i="9"/>
  <c r="M44" i="9" s="1"/>
  <c r="Q41" i="7"/>
  <c r="H36" i="9"/>
  <c r="M36" i="9" s="1"/>
  <c r="Q33" i="7"/>
  <c r="L8" i="7"/>
  <c r="M10" i="7"/>
  <c r="M30" i="7"/>
  <c r="M31" i="7"/>
  <c r="I32" i="7"/>
  <c r="G33" i="7"/>
  <c r="M34" i="7"/>
  <c r="M35" i="7"/>
  <c r="I41" i="7"/>
  <c r="Q48" i="7"/>
  <c r="H52" i="9"/>
  <c r="M52" i="9" s="1"/>
  <c r="I64" i="7"/>
  <c r="M93" i="7"/>
  <c r="H100" i="7"/>
  <c r="L101" i="7"/>
  <c r="L102" i="7"/>
  <c r="I103" i="7"/>
  <c r="H145" i="7"/>
  <c r="G146" i="7"/>
  <c r="H189" i="7"/>
  <c r="L191" i="7"/>
  <c r="O15" i="7"/>
  <c r="H34" i="9"/>
  <c r="M34" i="9" s="1"/>
  <c r="H33" i="7"/>
  <c r="M101" i="7"/>
  <c r="M102" i="7"/>
  <c r="H146" i="9"/>
  <c r="M146" i="9" s="1"/>
  <c r="H146" i="7"/>
  <c r="L149" i="7"/>
  <c r="H159" i="9"/>
  <c r="M159" i="9" s="1"/>
  <c r="H181" i="7"/>
  <c r="G188" i="7"/>
  <c r="H22" i="7"/>
  <c r="L27" i="7"/>
  <c r="Q32" i="7"/>
  <c r="I33" i="7"/>
  <c r="L41" i="7"/>
  <c r="H48" i="9"/>
  <c r="M48" i="9" s="1"/>
  <c r="L64" i="7"/>
  <c r="K67" i="7"/>
  <c r="G69" i="7"/>
  <c r="M77" i="7"/>
  <c r="M85" i="7"/>
  <c r="L118" i="7"/>
  <c r="G130" i="7"/>
  <c r="L140" i="7"/>
  <c r="I141" i="7"/>
  <c r="L143" i="7"/>
  <c r="L196" i="7"/>
  <c r="M27" i="7"/>
  <c r="H69" i="7"/>
  <c r="L203" i="7"/>
  <c r="H10" i="7"/>
  <c r="H18" i="7"/>
  <c r="P65" i="7"/>
  <c r="H71" i="7"/>
  <c r="G72" i="7"/>
  <c r="H83" i="7"/>
  <c r="G88" i="7"/>
  <c r="L97" i="7"/>
  <c r="K98" i="7"/>
  <c r="L130" i="7"/>
  <c r="O134" i="7"/>
  <c r="H171" i="7"/>
  <c r="L173" i="7"/>
  <c r="H178" i="7"/>
  <c r="L185" i="7"/>
  <c r="H194" i="7"/>
  <c r="G200" i="7"/>
  <c r="I10" i="7"/>
  <c r="I18" i="7"/>
  <c r="I20" i="7"/>
  <c r="M22" i="7"/>
  <c r="L56" i="7"/>
  <c r="G61" i="7"/>
  <c r="L70" i="7"/>
  <c r="I71" i="7"/>
  <c r="I72" i="7"/>
  <c r="H73" i="7"/>
  <c r="L81" i="7"/>
  <c r="M82" i="7"/>
  <c r="H88" i="7"/>
  <c r="I95" i="7"/>
  <c r="M97" i="7"/>
  <c r="H107" i="7"/>
  <c r="H108" i="7"/>
  <c r="H114" i="7"/>
  <c r="K124" i="7"/>
  <c r="Q170" i="7"/>
  <c r="L179" i="7"/>
  <c r="I107" i="7"/>
  <c r="I108" i="7"/>
  <c r="I113" i="7"/>
  <c r="H118" i="9"/>
  <c r="M118" i="9" s="1"/>
  <c r="H122" i="7"/>
  <c r="M123" i="7"/>
  <c r="M127" i="7"/>
  <c r="M159" i="7"/>
  <c r="G192" i="7"/>
  <c r="L199" i="7"/>
  <c r="L200" i="7"/>
  <c r="H59" i="9"/>
  <c r="M59" i="9" s="1"/>
  <c r="Q56" i="7"/>
  <c r="M8" i="7"/>
  <c r="M12" i="7"/>
  <c r="K13" i="7"/>
  <c r="H14" i="7"/>
  <c r="L16" i="7"/>
  <c r="G17" i="7"/>
  <c r="L20" i="7"/>
  <c r="I22" i="7"/>
  <c r="L26" i="7"/>
  <c r="L40" i="7"/>
  <c r="L43" i="7"/>
  <c r="H46" i="7"/>
  <c r="L48" i="7"/>
  <c r="K66" i="7"/>
  <c r="K75" i="7"/>
  <c r="H76" i="7"/>
  <c r="I83" i="7"/>
  <c r="G85" i="7"/>
  <c r="K91" i="7"/>
  <c r="H92" i="7"/>
  <c r="L98" i="7"/>
  <c r="H99" i="7"/>
  <c r="H104" i="7"/>
  <c r="H110" i="7"/>
  <c r="G111" i="7"/>
  <c r="L121" i="7"/>
  <c r="I125" i="7"/>
  <c r="G126" i="7"/>
  <c r="L131" i="7"/>
  <c r="H133" i="7"/>
  <c r="H142" i="7"/>
  <c r="L156" i="7"/>
  <c r="H159" i="7"/>
  <c r="L166" i="7"/>
  <c r="H168" i="7"/>
  <c r="G170" i="7"/>
  <c r="L180" i="7"/>
  <c r="H182" i="7"/>
  <c r="L192" i="7"/>
  <c r="K49" i="9"/>
  <c r="K136" i="9"/>
  <c r="K162" i="9"/>
  <c r="I14" i="7"/>
  <c r="M16" i="7"/>
  <c r="M20" i="7"/>
  <c r="M26" i="7"/>
  <c r="P33" i="7"/>
  <c r="P41" i="7"/>
  <c r="M43" i="7"/>
  <c r="G49" i="7"/>
  <c r="K50" i="7"/>
  <c r="G57" i="7"/>
  <c r="I76" i="7"/>
  <c r="H85" i="7"/>
  <c r="H89" i="7"/>
  <c r="I92" i="7"/>
  <c r="M98" i="7"/>
  <c r="I99" i="7"/>
  <c r="G100" i="7"/>
  <c r="H113" i="7"/>
  <c r="H126" i="7"/>
  <c r="I133" i="7"/>
  <c r="L169" i="7"/>
  <c r="L183" i="7"/>
  <c r="H185" i="7"/>
  <c r="K194" i="7"/>
  <c r="L195" i="7"/>
  <c r="G196" i="7"/>
  <c r="O17" i="7"/>
  <c r="L134" i="7"/>
  <c r="I149" i="7"/>
  <c r="H163" i="7"/>
  <c r="L170" i="7"/>
  <c r="H197" i="7"/>
  <c r="H198" i="7"/>
  <c r="G7" i="7"/>
  <c r="L14" i="7"/>
  <c r="H24" i="7"/>
  <c r="H49" i="9"/>
  <c r="M49" i="9" s="1"/>
  <c r="M50" i="7"/>
  <c r="K51" i="7"/>
  <c r="I53" i="7"/>
  <c r="H54" i="7"/>
  <c r="I55" i="7"/>
  <c r="H61" i="7"/>
  <c r="G65" i="7"/>
  <c r="L73" i="7"/>
  <c r="L85" i="7"/>
  <c r="L89" i="7"/>
  <c r="H95" i="7"/>
  <c r="K106" i="7"/>
  <c r="H129" i="7"/>
  <c r="K186" i="9"/>
  <c r="H8" i="7"/>
  <c r="H12" i="7"/>
  <c r="M14" i="7"/>
  <c r="K15" i="7"/>
  <c r="I24" i="7"/>
  <c r="L51" i="7"/>
  <c r="H65" i="7"/>
  <c r="K129" i="9"/>
  <c r="I8" i="7"/>
  <c r="I12" i="7"/>
  <c r="H16" i="7"/>
  <c r="M18" i="7"/>
  <c r="H20" i="7"/>
  <c r="H26" i="7"/>
  <c r="L35" i="7"/>
  <c r="I37" i="7"/>
  <c r="H38" i="7"/>
  <c r="I39" i="7"/>
  <c r="H40" i="7"/>
  <c r="L42" i="7"/>
  <c r="H50" i="9"/>
  <c r="M50" i="9" s="1"/>
  <c r="H48" i="7"/>
  <c r="L49" i="7"/>
  <c r="M51" i="7"/>
  <c r="I56" i="7"/>
  <c r="M61" i="7"/>
  <c r="K63" i="7"/>
  <c r="G64" i="7"/>
  <c r="L68" i="7"/>
  <c r="O73" i="7"/>
  <c r="H75" i="7"/>
  <c r="K82" i="7"/>
  <c r="L86" i="7"/>
  <c r="H87" i="7"/>
  <c r="M90" i="7"/>
  <c r="H91" i="7"/>
  <c r="I96" i="7"/>
  <c r="K102" i="7"/>
  <c r="M106" i="7"/>
  <c r="I117" i="7"/>
  <c r="H130" i="7"/>
  <c r="I145" i="7"/>
  <c r="H168" i="9"/>
  <c r="M168" i="9" s="1"/>
  <c r="L174" i="7"/>
  <c r="H175" i="7"/>
  <c r="I179" i="7"/>
  <c r="L188" i="7"/>
  <c r="H190" i="7"/>
  <c r="Q199" i="7"/>
  <c r="L205" i="7"/>
  <c r="K17" i="9"/>
  <c r="K185" i="9"/>
  <c r="I40" i="7"/>
  <c r="I48" i="7"/>
  <c r="I75" i="7"/>
  <c r="L82" i="7"/>
  <c r="M86" i="7"/>
  <c r="I87" i="7"/>
  <c r="H93" i="9"/>
  <c r="M93" i="9" s="1"/>
  <c r="I91" i="7"/>
  <c r="J18" i="5"/>
  <c r="J26" i="5"/>
  <c r="I33" i="5"/>
  <c r="I43" i="5"/>
  <c r="I49" i="5"/>
  <c r="J54" i="5"/>
  <c r="K65" i="5"/>
  <c r="J66" i="5"/>
  <c r="K81" i="5"/>
  <c r="K93" i="5"/>
  <c r="I109" i="5"/>
  <c r="J113" i="5"/>
  <c r="J125" i="5"/>
  <c r="K130" i="5"/>
  <c r="K155" i="5"/>
  <c r="I156" i="5"/>
  <c r="I161" i="5"/>
  <c r="J170" i="5"/>
  <c r="J194" i="5"/>
  <c r="J10" i="9"/>
  <c r="J12" i="9"/>
  <c r="I65" i="5"/>
  <c r="K18" i="5"/>
  <c r="K26" i="5"/>
  <c r="J33" i="5"/>
  <c r="J49" i="5"/>
  <c r="J161" i="5"/>
  <c r="K33" i="5"/>
  <c r="F121" i="5"/>
  <c r="I205" i="5"/>
  <c r="L199" i="9"/>
  <c r="J25" i="5"/>
  <c r="D16" i="9"/>
  <c r="J41" i="5"/>
  <c r="J46" i="5"/>
  <c r="J73" i="5"/>
  <c r="I74" i="5"/>
  <c r="J105" i="5"/>
  <c r="J15" i="9"/>
  <c r="J45" i="5"/>
  <c r="J47" i="5"/>
  <c r="I52" i="5"/>
  <c r="K73" i="5"/>
  <c r="J87" i="5"/>
  <c r="J89" i="5"/>
  <c r="I90" i="5"/>
  <c r="K106" i="5"/>
  <c r="J122" i="5"/>
  <c r="E131" i="6"/>
  <c r="K175" i="5"/>
  <c r="I182" i="5"/>
  <c r="I188" i="5"/>
  <c r="J11" i="9"/>
  <c r="I66" i="5"/>
  <c r="F8" i="5"/>
  <c r="G65" i="5"/>
  <c r="J90" i="5"/>
  <c r="I98" i="5"/>
  <c r="K122" i="5"/>
  <c r="J135" i="5"/>
  <c r="I153" i="5"/>
  <c r="K158" i="5"/>
  <c r="I163" i="5"/>
  <c r="I178" i="5"/>
  <c r="D205" i="9"/>
  <c r="I205" i="9" s="1"/>
  <c r="L206" i="9"/>
  <c r="F172" i="5"/>
  <c r="L194" i="9"/>
  <c r="D24" i="9"/>
  <c r="F21" i="5"/>
  <c r="E21" i="5"/>
  <c r="D32" i="9"/>
  <c r="I32" i="9" s="1"/>
  <c r="F29" i="5"/>
  <c r="E29" i="5"/>
  <c r="J152" i="5"/>
  <c r="K120" i="9"/>
  <c r="E184" i="9"/>
  <c r="J184" i="9" s="1"/>
  <c r="K181" i="5"/>
  <c r="I181" i="5"/>
  <c r="E135" i="5"/>
  <c r="K193" i="9"/>
  <c r="E200" i="9"/>
  <c r="J200" i="9" s="1"/>
  <c r="K197" i="5"/>
  <c r="I197" i="5"/>
  <c r="K30" i="9"/>
  <c r="E32" i="9"/>
  <c r="J32" i="9" s="1"/>
  <c r="K29" i="5"/>
  <c r="I29" i="5"/>
  <c r="J61" i="5"/>
  <c r="I61" i="5"/>
  <c r="K96" i="9"/>
  <c r="K199" i="9"/>
  <c r="J29" i="5"/>
  <c r="K53" i="5"/>
  <c r="J53" i="5"/>
  <c r="K61" i="5"/>
  <c r="K76" i="9"/>
  <c r="E103" i="5"/>
  <c r="E99" i="6"/>
  <c r="E121" i="5"/>
  <c r="E140" i="9"/>
  <c r="J140" i="9" s="1"/>
  <c r="J137" i="5"/>
  <c r="I137" i="5"/>
  <c r="K137" i="5"/>
  <c r="E148" i="9"/>
  <c r="J148" i="9" s="1"/>
  <c r="J145" i="5"/>
  <c r="I145" i="5"/>
  <c r="K145" i="5"/>
  <c r="E24" i="9"/>
  <c r="J24" i="9" s="1"/>
  <c r="K21" i="5"/>
  <c r="I21" i="5"/>
  <c r="E26" i="9"/>
  <c r="J26" i="9" s="1"/>
  <c r="K23" i="5"/>
  <c r="K32" i="9"/>
  <c r="K44" i="5"/>
  <c r="I44" i="5"/>
  <c r="K112" i="9"/>
  <c r="K184" i="5"/>
  <c r="J184" i="5"/>
  <c r="K202" i="9"/>
  <c r="E18" i="9"/>
  <c r="J18" i="9" s="1"/>
  <c r="K15" i="5"/>
  <c r="K38" i="5"/>
  <c r="J38" i="5"/>
  <c r="K56" i="9"/>
  <c r="E20" i="9"/>
  <c r="J20" i="9" s="1"/>
  <c r="J17" i="5"/>
  <c r="J21" i="5"/>
  <c r="K41" i="9"/>
  <c r="E53" i="9"/>
  <c r="J53" i="9" s="1"/>
  <c r="K50" i="5"/>
  <c r="J50" i="5"/>
  <c r="K72" i="9"/>
  <c r="K70" i="5"/>
  <c r="J70" i="5"/>
  <c r="J77" i="5"/>
  <c r="I77" i="5"/>
  <c r="E132" i="9"/>
  <c r="J132" i="9" s="1"/>
  <c r="J129" i="5"/>
  <c r="I129" i="5"/>
  <c r="G129" i="5"/>
  <c r="K129" i="5"/>
  <c r="E37" i="9"/>
  <c r="J37" i="9" s="1"/>
  <c r="K34" i="5"/>
  <c r="J34" i="5"/>
  <c r="K48" i="9"/>
  <c r="K89" i="9"/>
  <c r="K24" i="9"/>
  <c r="K25" i="9"/>
  <c r="K55" i="5"/>
  <c r="J55" i="5"/>
  <c r="E60" i="9"/>
  <c r="J60" i="9" s="1"/>
  <c r="J57" i="5"/>
  <c r="I57" i="5"/>
  <c r="K73" i="9"/>
  <c r="F73" i="5"/>
  <c r="E73" i="5"/>
  <c r="K86" i="5"/>
  <c r="J86" i="5"/>
  <c r="K66" i="5"/>
  <c r="J74" i="5"/>
  <c r="K89" i="5"/>
  <c r="G97" i="5"/>
  <c r="J98" i="5"/>
  <c r="F112" i="5"/>
  <c r="K114" i="5"/>
  <c r="I121" i="5"/>
  <c r="J134" i="5"/>
  <c r="I146" i="5"/>
  <c r="J153" i="5"/>
  <c r="I154" i="5"/>
  <c r="I169" i="5"/>
  <c r="K171" i="5"/>
  <c r="I179" i="5"/>
  <c r="I186" i="5"/>
  <c r="I189" i="5"/>
  <c r="J192" i="5"/>
  <c r="J198" i="5"/>
  <c r="E202" i="5"/>
  <c r="I25" i="5"/>
  <c r="I42" i="5"/>
  <c r="I73" i="5"/>
  <c r="K74" i="5"/>
  <c r="K98" i="5"/>
  <c r="J121" i="5"/>
  <c r="I130" i="5"/>
  <c r="J146" i="5"/>
  <c r="J154" i="5"/>
  <c r="J169" i="5"/>
  <c r="J179" i="5"/>
  <c r="J186" i="5"/>
  <c r="K189" i="5"/>
  <c r="K192" i="5"/>
  <c r="K198" i="5"/>
  <c r="F202" i="5"/>
  <c r="I203" i="5"/>
  <c r="K121" i="5"/>
  <c r="K146" i="5"/>
  <c r="K154" i="5"/>
  <c r="K179" i="5"/>
  <c r="G202" i="5"/>
  <c r="K42" i="5"/>
  <c r="J65" i="5"/>
  <c r="I97" i="5"/>
  <c r="I105" i="5"/>
  <c r="I113" i="5"/>
  <c r="I125" i="5"/>
  <c r="I138" i="5"/>
  <c r="I155" i="5"/>
  <c r="I162" i="5"/>
  <c r="I170" i="5"/>
  <c r="I180" i="5"/>
  <c r="I196" i="5"/>
  <c r="K203" i="5"/>
  <c r="J82" i="5"/>
  <c r="K97" i="5"/>
  <c r="K105" i="5"/>
  <c r="K113" i="5"/>
  <c r="K138" i="5"/>
  <c r="K162" i="5"/>
  <c r="K170" i="5"/>
  <c r="D174" i="9"/>
  <c r="D210" i="2"/>
  <c r="E210" i="2" s="1"/>
  <c r="D6" i="3" s="1"/>
  <c r="E6" i="3" s="1"/>
  <c r="D84" i="9"/>
  <c r="E77" i="6"/>
  <c r="G81" i="5"/>
  <c r="F81" i="5"/>
  <c r="E81" i="5"/>
  <c r="D14" i="9"/>
  <c r="F11" i="5"/>
  <c r="E7" i="6"/>
  <c r="G11" i="5"/>
  <c r="E27" i="9"/>
  <c r="J27" i="9" s="1"/>
  <c r="J24" i="5"/>
  <c r="K24" i="5"/>
  <c r="K38" i="9"/>
  <c r="K91" i="9"/>
  <c r="E41" i="8"/>
  <c r="E98" i="9"/>
  <c r="J98" i="9" s="1"/>
  <c r="I95" i="5"/>
  <c r="K95" i="5"/>
  <c r="J95" i="5"/>
  <c r="E176" i="9"/>
  <c r="J176" i="9" s="1"/>
  <c r="J173" i="5"/>
  <c r="K173" i="5"/>
  <c r="D192" i="9"/>
  <c r="E185" i="6"/>
  <c r="G189" i="5"/>
  <c r="E189" i="5"/>
  <c r="F189" i="5"/>
  <c r="H91" i="9"/>
  <c r="M91" i="9" s="1"/>
  <c r="Q88" i="7"/>
  <c r="P88" i="7"/>
  <c r="O88" i="7"/>
  <c r="E84" i="8"/>
  <c r="G102" i="9"/>
  <c r="L102" i="9" s="1"/>
  <c r="M99" i="7"/>
  <c r="L99" i="7"/>
  <c r="K99" i="7"/>
  <c r="E126" i="9"/>
  <c r="J126" i="9" s="1"/>
  <c r="J123" i="5"/>
  <c r="K123" i="5"/>
  <c r="I123" i="5"/>
  <c r="D147" i="9"/>
  <c r="F144" i="5"/>
  <c r="G144" i="5"/>
  <c r="E140" i="6"/>
  <c r="E144" i="5"/>
  <c r="E170" i="9"/>
  <c r="J170" i="9" s="1"/>
  <c r="I167" i="5"/>
  <c r="K167" i="5"/>
  <c r="F171" i="5"/>
  <c r="I173" i="5"/>
  <c r="K31" i="9"/>
  <c r="E94" i="9"/>
  <c r="J94" i="9" s="1"/>
  <c r="J91" i="5"/>
  <c r="K91" i="5"/>
  <c r="D109" i="9"/>
  <c r="E102" i="6"/>
  <c r="E106" i="5"/>
  <c r="F106" i="5"/>
  <c r="G106" i="5"/>
  <c r="E202" i="9"/>
  <c r="J202" i="9" s="1"/>
  <c r="K199" i="5"/>
  <c r="J199" i="5"/>
  <c r="I199" i="5"/>
  <c r="K191" i="9"/>
  <c r="I81" i="7"/>
  <c r="H81" i="7"/>
  <c r="G81" i="7"/>
  <c r="D211" i="2"/>
  <c r="K15" i="9"/>
  <c r="E63" i="9"/>
  <c r="J63" i="9" s="1"/>
  <c r="J60" i="5"/>
  <c r="K60" i="5"/>
  <c r="D83" i="9"/>
  <c r="F80" i="5"/>
  <c r="E76" i="6"/>
  <c r="E80" i="5"/>
  <c r="G80" i="5"/>
  <c r="D115" i="9"/>
  <c r="G112" i="5"/>
  <c r="E108" i="6"/>
  <c r="E112" i="5"/>
  <c r="E19" i="9"/>
  <c r="J19" i="9" s="1"/>
  <c r="J16" i="5"/>
  <c r="K16" i="5"/>
  <c r="K23" i="9"/>
  <c r="E30" i="9"/>
  <c r="J30" i="9" s="1"/>
  <c r="I27" i="5"/>
  <c r="K27" i="5"/>
  <c r="J27" i="5"/>
  <c r="K43" i="9"/>
  <c r="I60" i="5"/>
  <c r="K82" i="9"/>
  <c r="E95" i="9"/>
  <c r="J95" i="9" s="1"/>
  <c r="J92" i="5"/>
  <c r="K92" i="5"/>
  <c r="K114" i="9"/>
  <c r="E127" i="9"/>
  <c r="J127" i="9" s="1"/>
  <c r="J124" i="5"/>
  <c r="K124" i="5"/>
  <c r="K146" i="9"/>
  <c r="D155" i="9"/>
  <c r="F152" i="5"/>
  <c r="G152" i="5"/>
  <c r="K159" i="9"/>
  <c r="J167" i="5"/>
  <c r="K173" i="9"/>
  <c r="G10" i="9"/>
  <c r="L10" i="9" s="1"/>
  <c r="M7" i="7"/>
  <c r="L7" i="7"/>
  <c r="K7" i="7"/>
  <c r="G139" i="9"/>
  <c r="L139" i="9" s="1"/>
  <c r="M136" i="7"/>
  <c r="L136" i="7"/>
  <c r="K136" i="7"/>
  <c r="I138" i="7"/>
  <c r="H138" i="7"/>
  <c r="G138" i="7"/>
  <c r="K26" i="9"/>
  <c r="D206" i="9"/>
  <c r="E199" i="6"/>
  <c r="G203" i="5"/>
  <c r="F203" i="5"/>
  <c r="E203" i="5"/>
  <c r="D77" i="9"/>
  <c r="E70" i="6"/>
  <c r="E74" i="5"/>
  <c r="G74" i="5"/>
  <c r="F74" i="5"/>
  <c r="K123" i="9"/>
  <c r="H20" i="9"/>
  <c r="M20" i="9" s="1"/>
  <c r="Q17" i="7"/>
  <c r="P17" i="7"/>
  <c r="E13" i="8"/>
  <c r="E11" i="5"/>
  <c r="I24" i="5"/>
  <c r="K18" i="9"/>
  <c r="D34" i="9"/>
  <c r="E31" i="5"/>
  <c r="G31" i="5"/>
  <c r="E27" i="6"/>
  <c r="F31" i="5"/>
  <c r="E72" i="9"/>
  <c r="J72" i="9" s="1"/>
  <c r="K69" i="5"/>
  <c r="J69" i="5"/>
  <c r="I69" i="5"/>
  <c r="D35" i="9"/>
  <c r="F32" i="5"/>
  <c r="E32" i="5"/>
  <c r="G32" i="5"/>
  <c r="E28" i="6"/>
  <c r="K77" i="9"/>
  <c r="K86" i="9"/>
  <c r="E97" i="9"/>
  <c r="J97" i="9" s="1"/>
  <c r="I94" i="5"/>
  <c r="J94" i="5"/>
  <c r="K94" i="5"/>
  <c r="E104" i="9"/>
  <c r="J104" i="9" s="1"/>
  <c r="K101" i="5"/>
  <c r="J101" i="5"/>
  <c r="I101" i="5"/>
  <c r="K109" i="9"/>
  <c r="K118" i="9"/>
  <c r="E129" i="9"/>
  <c r="J129" i="9" s="1"/>
  <c r="I126" i="5"/>
  <c r="K126" i="5"/>
  <c r="J126" i="5"/>
  <c r="E136" i="9"/>
  <c r="J136" i="9" s="1"/>
  <c r="K133" i="5"/>
  <c r="J133" i="5"/>
  <c r="I133" i="5"/>
  <c r="K141" i="9"/>
  <c r="K150" i="9"/>
  <c r="H61" i="9"/>
  <c r="M61" i="9" s="1"/>
  <c r="Q58" i="7"/>
  <c r="O58" i="7"/>
  <c r="E54" i="8"/>
  <c r="P58" i="7"/>
  <c r="D23" i="9"/>
  <c r="E16" i="6"/>
  <c r="G20" i="5"/>
  <c r="F20" i="5"/>
  <c r="E66" i="9"/>
  <c r="J66" i="9" s="1"/>
  <c r="I63" i="5"/>
  <c r="K63" i="5"/>
  <c r="J63" i="5"/>
  <c r="E131" i="9"/>
  <c r="J131" i="9" s="1"/>
  <c r="K128" i="5"/>
  <c r="J128" i="5"/>
  <c r="D141" i="9"/>
  <c r="E134" i="6"/>
  <c r="E138" i="5"/>
  <c r="F138" i="5"/>
  <c r="G138" i="5"/>
  <c r="H206" i="9"/>
  <c r="M206" i="9" s="1"/>
  <c r="O203" i="7"/>
  <c r="E199" i="8"/>
  <c r="Q203" i="7"/>
  <c r="P203" i="7"/>
  <c r="K39" i="9"/>
  <c r="K116" i="9"/>
  <c r="E130" i="9"/>
  <c r="J130" i="9" s="1"/>
  <c r="I127" i="5"/>
  <c r="K127" i="5"/>
  <c r="J127" i="5"/>
  <c r="K148" i="9"/>
  <c r="K36" i="9"/>
  <c r="E65" i="9"/>
  <c r="J65" i="9" s="1"/>
  <c r="I62" i="5"/>
  <c r="J62" i="5"/>
  <c r="K62" i="5"/>
  <c r="D78" i="9"/>
  <c r="E75" i="5"/>
  <c r="E71" i="6"/>
  <c r="F75" i="5"/>
  <c r="G75" i="5"/>
  <c r="D110" i="9"/>
  <c r="E107" i="5"/>
  <c r="E103" i="6"/>
  <c r="G107" i="5"/>
  <c r="F107" i="5"/>
  <c r="E13" i="9"/>
  <c r="J13" i="9" s="1"/>
  <c r="K10" i="5"/>
  <c r="J10" i="5"/>
  <c r="I10" i="5"/>
  <c r="D74" i="9"/>
  <c r="F71" i="5"/>
  <c r="G71" i="5"/>
  <c r="K87" i="9"/>
  <c r="K151" i="9"/>
  <c r="E163" i="9"/>
  <c r="J163" i="9" s="1"/>
  <c r="K160" i="5"/>
  <c r="I160" i="5"/>
  <c r="J160" i="5"/>
  <c r="K171" i="9"/>
  <c r="D173" i="9"/>
  <c r="E166" i="6"/>
  <c r="E170" i="5"/>
  <c r="G170" i="5"/>
  <c r="F170" i="5"/>
  <c r="D197" i="9"/>
  <c r="E190" i="6"/>
  <c r="F194" i="5"/>
  <c r="G194" i="5"/>
  <c r="G24" i="9"/>
  <c r="L24" i="9" s="1"/>
  <c r="M21" i="7"/>
  <c r="L21" i="7"/>
  <c r="K21" i="7"/>
  <c r="E99" i="9"/>
  <c r="J99" i="9" s="1"/>
  <c r="K96" i="5"/>
  <c r="J96" i="5"/>
  <c r="D18" i="9"/>
  <c r="G15" i="5"/>
  <c r="E11" i="6"/>
  <c r="F15" i="5"/>
  <c r="E15" i="5"/>
  <c r="E20" i="5"/>
  <c r="K51" i="9"/>
  <c r="K84" i="9"/>
  <c r="D142" i="9"/>
  <c r="E139" i="5"/>
  <c r="G139" i="5"/>
  <c r="E135" i="6"/>
  <c r="F139" i="5"/>
  <c r="E22" i="9"/>
  <c r="J22" i="9" s="1"/>
  <c r="K19" i="5"/>
  <c r="J19" i="5"/>
  <c r="I19" i="5"/>
  <c r="K34" i="9"/>
  <c r="E67" i="6"/>
  <c r="K119" i="9"/>
  <c r="K59" i="9"/>
  <c r="E62" i="9"/>
  <c r="J62" i="9" s="1"/>
  <c r="J59" i="5"/>
  <c r="K59" i="5"/>
  <c r="E67" i="9"/>
  <c r="J67" i="9" s="1"/>
  <c r="K64" i="5"/>
  <c r="J64" i="5"/>
  <c r="E71" i="5"/>
  <c r="D79" i="9"/>
  <c r="G76" i="5"/>
  <c r="E72" i="6"/>
  <c r="F76" i="5"/>
  <c r="E76" i="5"/>
  <c r="D106" i="9"/>
  <c r="F103" i="5"/>
  <c r="G103" i="5"/>
  <c r="D111" i="9"/>
  <c r="G108" i="5"/>
  <c r="F108" i="5"/>
  <c r="E108" i="5"/>
  <c r="E104" i="6"/>
  <c r="D138" i="9"/>
  <c r="F135" i="5"/>
  <c r="G135" i="5"/>
  <c r="D143" i="9"/>
  <c r="G140" i="5"/>
  <c r="F140" i="5"/>
  <c r="E140" i="5"/>
  <c r="E136" i="6"/>
  <c r="K166" i="9"/>
  <c r="E169" i="9"/>
  <c r="J169" i="9" s="1"/>
  <c r="I166" i="5"/>
  <c r="K166" i="5"/>
  <c r="J166" i="5"/>
  <c r="K172" i="9"/>
  <c r="D175" i="9"/>
  <c r="G172" i="5"/>
  <c r="E172" i="5"/>
  <c r="E168" i="6"/>
  <c r="E194" i="5"/>
  <c r="K42" i="9"/>
  <c r="K50" i="9"/>
  <c r="K55" i="9"/>
  <c r="E70" i="9"/>
  <c r="J70" i="9" s="1"/>
  <c r="J67" i="5"/>
  <c r="E75" i="9"/>
  <c r="J75" i="9" s="1"/>
  <c r="K72" i="5"/>
  <c r="K85" i="9"/>
  <c r="E103" i="9"/>
  <c r="J103" i="9" s="1"/>
  <c r="J100" i="5"/>
  <c r="K117" i="9"/>
  <c r="E135" i="9"/>
  <c r="J135" i="9" s="1"/>
  <c r="J132" i="5"/>
  <c r="E162" i="9"/>
  <c r="J162" i="9" s="1"/>
  <c r="I159" i="5"/>
  <c r="K164" i="9"/>
  <c r="K165" i="9"/>
  <c r="D167" i="9"/>
  <c r="G164" i="5"/>
  <c r="E164" i="5"/>
  <c r="E168" i="9"/>
  <c r="J168" i="9" s="1"/>
  <c r="J165" i="5"/>
  <c r="E175" i="9"/>
  <c r="J175" i="9" s="1"/>
  <c r="J172" i="5"/>
  <c r="D179" i="9"/>
  <c r="F176" i="5"/>
  <c r="E172" i="6"/>
  <c r="K184" i="9"/>
  <c r="E186" i="9"/>
  <c r="J186" i="9" s="1"/>
  <c r="J183" i="5"/>
  <c r="I183" i="5"/>
  <c r="K200" i="9"/>
  <c r="I131" i="7"/>
  <c r="G131" i="7"/>
  <c r="H131" i="7"/>
  <c r="O143" i="7"/>
  <c r="E139" i="8"/>
  <c r="H33" i="9"/>
  <c r="M33" i="9" s="1"/>
  <c r="Q30" i="7"/>
  <c r="P30" i="7"/>
  <c r="O30" i="7"/>
  <c r="E26" i="8"/>
  <c r="I150" i="7"/>
  <c r="H150" i="7"/>
  <c r="G150" i="7"/>
  <c r="I10" i="9"/>
  <c r="K54" i="9"/>
  <c r="K58" i="9"/>
  <c r="K122" i="9"/>
  <c r="E134" i="9"/>
  <c r="J134" i="9" s="1"/>
  <c r="J131" i="5"/>
  <c r="K149" i="9"/>
  <c r="E7" i="5"/>
  <c r="I11" i="9"/>
  <c r="I14" i="5"/>
  <c r="I24" i="9"/>
  <c r="I22" i="5"/>
  <c r="I30" i="5"/>
  <c r="K45" i="9"/>
  <c r="K53" i="9"/>
  <c r="D60" i="9"/>
  <c r="E53" i="6"/>
  <c r="K62" i="9"/>
  <c r="K63" i="9"/>
  <c r="K67" i="9"/>
  <c r="I67" i="5"/>
  <c r="I68" i="5"/>
  <c r="E73" i="9"/>
  <c r="J73" i="9" s="1"/>
  <c r="I70" i="5"/>
  <c r="E74" i="9"/>
  <c r="J74" i="9" s="1"/>
  <c r="I71" i="5"/>
  <c r="I72" i="5"/>
  <c r="E80" i="9"/>
  <c r="J80" i="9" s="1"/>
  <c r="D92" i="9"/>
  <c r="E85" i="6"/>
  <c r="K94" i="9"/>
  <c r="K95" i="9"/>
  <c r="K99" i="9"/>
  <c r="I100" i="5"/>
  <c r="E105" i="9"/>
  <c r="J105" i="9" s="1"/>
  <c r="I102" i="5"/>
  <c r="E106" i="9"/>
  <c r="J106" i="9" s="1"/>
  <c r="I103" i="5"/>
  <c r="E112" i="9"/>
  <c r="J112" i="9" s="1"/>
  <c r="D124" i="9"/>
  <c r="E117" i="6"/>
  <c r="K126" i="9"/>
  <c r="K127" i="9"/>
  <c r="K131" i="9"/>
  <c r="I131" i="5"/>
  <c r="I132" i="5"/>
  <c r="E137" i="9"/>
  <c r="J137" i="9" s="1"/>
  <c r="I134" i="5"/>
  <c r="E138" i="9"/>
  <c r="J138" i="9" s="1"/>
  <c r="I135" i="5"/>
  <c r="I136" i="5"/>
  <c r="E144" i="9"/>
  <c r="J144" i="9" s="1"/>
  <c r="E155" i="9"/>
  <c r="J155" i="9" s="1"/>
  <c r="K152" i="5"/>
  <c r="I152" i="5"/>
  <c r="K158" i="9"/>
  <c r="E161" i="9"/>
  <c r="J161" i="9" s="1"/>
  <c r="I158" i="5"/>
  <c r="J159" i="5"/>
  <c r="K163" i="9"/>
  <c r="F164" i="5"/>
  <c r="I165" i="5"/>
  <c r="I172" i="5"/>
  <c r="E176" i="5"/>
  <c r="E185" i="9"/>
  <c r="J185" i="9" s="1"/>
  <c r="J182" i="5"/>
  <c r="K183" i="5"/>
  <c r="K190" i="9"/>
  <c r="N210" i="5"/>
  <c r="M210" i="5"/>
  <c r="G40" i="9"/>
  <c r="L40" i="9" s="1"/>
  <c r="K37" i="7"/>
  <c r="M37" i="7"/>
  <c r="L37" i="7"/>
  <c r="H123" i="9"/>
  <c r="M123" i="9" s="1"/>
  <c r="Q120" i="7"/>
  <c r="O120" i="7"/>
  <c r="E116" i="8"/>
  <c r="P120" i="7"/>
  <c r="H186" i="9"/>
  <c r="M186" i="9" s="1"/>
  <c r="O183" i="7"/>
  <c r="E179" i="8"/>
  <c r="Q183" i="7"/>
  <c r="P183" i="7"/>
  <c r="H198" i="9"/>
  <c r="O195" i="7"/>
  <c r="E191" i="8"/>
  <c r="P195" i="7"/>
  <c r="Q195" i="7"/>
  <c r="K37" i="9"/>
  <c r="E102" i="9"/>
  <c r="J102" i="9" s="1"/>
  <c r="J99" i="5"/>
  <c r="E107" i="9"/>
  <c r="J107" i="9" s="1"/>
  <c r="K104" i="5"/>
  <c r="F7" i="5"/>
  <c r="J22" i="5"/>
  <c r="J30" i="5"/>
  <c r="E35" i="9"/>
  <c r="J35" i="9" s="1"/>
  <c r="K32" i="5"/>
  <c r="D45" i="9"/>
  <c r="E38" i="6"/>
  <c r="E42" i="5"/>
  <c r="D53" i="9"/>
  <c r="E46" i="6"/>
  <c r="E50" i="5"/>
  <c r="K61" i="9"/>
  <c r="K66" i="9"/>
  <c r="K67" i="5"/>
  <c r="J72" i="5"/>
  <c r="E78" i="9"/>
  <c r="J78" i="9" s="1"/>
  <c r="J75" i="5"/>
  <c r="E79" i="9"/>
  <c r="J79" i="9" s="1"/>
  <c r="J76" i="5"/>
  <c r="E83" i="9"/>
  <c r="J83" i="9" s="1"/>
  <c r="K80" i="5"/>
  <c r="K93" i="9"/>
  <c r="K98" i="9"/>
  <c r="K99" i="5"/>
  <c r="K100" i="5"/>
  <c r="J104" i="5"/>
  <c r="E110" i="9"/>
  <c r="J110" i="9" s="1"/>
  <c r="J107" i="5"/>
  <c r="E111" i="9"/>
  <c r="J111" i="9" s="1"/>
  <c r="J108" i="5"/>
  <c r="E115" i="9"/>
  <c r="J115" i="9" s="1"/>
  <c r="K112" i="5"/>
  <c r="K125" i="9"/>
  <c r="K130" i="9"/>
  <c r="K131" i="5"/>
  <c r="K132" i="5"/>
  <c r="E142" i="9"/>
  <c r="J142" i="9" s="1"/>
  <c r="J139" i="5"/>
  <c r="E143" i="9"/>
  <c r="J143" i="9" s="1"/>
  <c r="J140" i="5"/>
  <c r="E147" i="9"/>
  <c r="J147" i="9" s="1"/>
  <c r="K144" i="5"/>
  <c r="E154" i="9"/>
  <c r="J154" i="9" s="1"/>
  <c r="I151" i="5"/>
  <c r="K156" i="9"/>
  <c r="K157" i="9"/>
  <c r="E160" i="9"/>
  <c r="J160" i="9" s="1"/>
  <c r="J157" i="5"/>
  <c r="K159" i="5"/>
  <c r="E167" i="9"/>
  <c r="J167" i="9" s="1"/>
  <c r="J164" i="5"/>
  <c r="K165" i="5"/>
  <c r="K172" i="5"/>
  <c r="G176" i="5"/>
  <c r="K183" i="9"/>
  <c r="E188" i="9"/>
  <c r="J188" i="9" s="1"/>
  <c r="K185" i="5"/>
  <c r="I185" i="5"/>
  <c r="G41" i="9"/>
  <c r="L41" i="9" s="1"/>
  <c r="L38" i="7"/>
  <c r="K38" i="7"/>
  <c r="M38" i="7"/>
  <c r="G55" i="9"/>
  <c r="L55" i="9" s="1"/>
  <c r="M52" i="7"/>
  <c r="L52" i="7"/>
  <c r="K52" i="7"/>
  <c r="G99" i="9"/>
  <c r="L99" i="9" s="1"/>
  <c r="M96" i="7"/>
  <c r="L96" i="7"/>
  <c r="K96" i="7"/>
  <c r="K12" i="9"/>
  <c r="I9" i="7"/>
  <c r="H9" i="7"/>
  <c r="G9" i="7"/>
  <c r="K47" i="9"/>
  <c r="E71" i="9"/>
  <c r="J71" i="9" s="1"/>
  <c r="J68" i="5"/>
  <c r="E3" i="6"/>
  <c r="E9" i="5"/>
  <c r="K22" i="5"/>
  <c r="I28" i="5"/>
  <c r="K30" i="5"/>
  <c r="E34" i="9"/>
  <c r="J34" i="9" s="1"/>
  <c r="I31" i="5"/>
  <c r="I32" i="5"/>
  <c r="E40" i="9"/>
  <c r="J40" i="9" s="1"/>
  <c r="F42" i="5"/>
  <c r="F50" i="5"/>
  <c r="D68" i="9"/>
  <c r="E61" i="6"/>
  <c r="K70" i="9"/>
  <c r="K71" i="9"/>
  <c r="K75" i="9"/>
  <c r="I75" i="5"/>
  <c r="I76" i="5"/>
  <c r="E81" i="9"/>
  <c r="J81" i="9" s="1"/>
  <c r="I78" i="5"/>
  <c r="E82" i="9"/>
  <c r="J82" i="9" s="1"/>
  <c r="I79" i="5"/>
  <c r="I80" i="5"/>
  <c r="E88" i="9"/>
  <c r="J88" i="9" s="1"/>
  <c r="D100" i="9"/>
  <c r="E93" i="6"/>
  <c r="K102" i="9"/>
  <c r="K103" i="9"/>
  <c r="K107" i="9"/>
  <c r="I107" i="5"/>
  <c r="I108" i="5"/>
  <c r="E113" i="9"/>
  <c r="J113" i="9" s="1"/>
  <c r="I110" i="5"/>
  <c r="E114" i="9"/>
  <c r="J114" i="9" s="1"/>
  <c r="I111" i="5"/>
  <c r="I112" i="5"/>
  <c r="E120" i="9"/>
  <c r="J120" i="9" s="1"/>
  <c r="D132" i="9"/>
  <c r="E125" i="6"/>
  <c r="K134" i="9"/>
  <c r="K135" i="9"/>
  <c r="K139" i="9"/>
  <c r="I139" i="5"/>
  <c r="I140" i="5"/>
  <c r="E145" i="9"/>
  <c r="J145" i="9" s="1"/>
  <c r="I142" i="5"/>
  <c r="E146" i="9"/>
  <c r="J146" i="9" s="1"/>
  <c r="I143" i="5"/>
  <c r="I144" i="5"/>
  <c r="E152" i="9"/>
  <c r="J152" i="9" s="1"/>
  <c r="J149" i="5"/>
  <c r="E153" i="9"/>
  <c r="J153" i="9" s="1"/>
  <c r="I150" i="5"/>
  <c r="J151" i="5"/>
  <c r="K155" i="9"/>
  <c r="D158" i="9"/>
  <c r="E155" i="5"/>
  <c r="E151" i="6"/>
  <c r="I157" i="5"/>
  <c r="I164" i="5"/>
  <c r="K175" i="9"/>
  <c r="E179" i="9"/>
  <c r="J179" i="9" s="1"/>
  <c r="K176" i="5"/>
  <c r="I176" i="5"/>
  <c r="K181" i="9"/>
  <c r="K182" i="9"/>
  <c r="J185" i="5"/>
  <c r="K189" i="9"/>
  <c r="D190" i="9"/>
  <c r="E183" i="6"/>
  <c r="F187" i="5"/>
  <c r="E187" i="5"/>
  <c r="E196" i="9"/>
  <c r="J196" i="9" s="1"/>
  <c r="K193" i="5"/>
  <c r="I193" i="5"/>
  <c r="E204" i="9"/>
  <c r="J204" i="9" s="1"/>
  <c r="K201" i="5"/>
  <c r="I201" i="5"/>
  <c r="K206" i="9"/>
  <c r="H16" i="9"/>
  <c r="M16" i="9" s="1"/>
  <c r="Q13" i="7"/>
  <c r="P13" i="7"/>
  <c r="O13" i="7"/>
  <c r="I28" i="7"/>
  <c r="H28" i="7"/>
  <c r="G28" i="7"/>
  <c r="G56" i="9"/>
  <c r="L56" i="9" s="1"/>
  <c r="K53" i="7"/>
  <c r="M53" i="7"/>
  <c r="L53" i="7"/>
  <c r="H63" i="9"/>
  <c r="M63" i="9" s="1"/>
  <c r="E56" i="8"/>
  <c r="P60" i="7"/>
  <c r="O60" i="7"/>
  <c r="Q60" i="7"/>
  <c r="K46" i="9"/>
  <c r="I20" i="5"/>
  <c r="G8" i="5"/>
  <c r="F9" i="5"/>
  <c r="E5" i="6"/>
  <c r="F13" i="5"/>
  <c r="I15" i="5"/>
  <c r="K17" i="5"/>
  <c r="J20" i="5"/>
  <c r="G21" i="5"/>
  <c r="I23" i="5"/>
  <c r="K25" i="5"/>
  <c r="J28" i="5"/>
  <c r="G29" i="5"/>
  <c r="J31" i="5"/>
  <c r="J32" i="5"/>
  <c r="E38" i="9"/>
  <c r="J38" i="9" s="1"/>
  <c r="J35" i="5"/>
  <c r="E39" i="9"/>
  <c r="J39" i="9" s="1"/>
  <c r="J36" i="5"/>
  <c r="I37" i="5"/>
  <c r="E43" i="9"/>
  <c r="J43" i="9" s="1"/>
  <c r="K40" i="5"/>
  <c r="G42" i="5"/>
  <c r="E48" i="9"/>
  <c r="J48" i="9" s="1"/>
  <c r="E51" i="9"/>
  <c r="J51" i="9" s="1"/>
  <c r="K48" i="5"/>
  <c r="G50" i="5"/>
  <c r="E56" i="9"/>
  <c r="J56" i="9" s="1"/>
  <c r="E59" i="9"/>
  <c r="J59" i="9" s="1"/>
  <c r="K56" i="5"/>
  <c r="G57" i="5"/>
  <c r="E65" i="5"/>
  <c r="K69" i="9"/>
  <c r="K74" i="9"/>
  <c r="K75" i="5"/>
  <c r="K76" i="5"/>
  <c r="K77" i="5"/>
  <c r="J78" i="5"/>
  <c r="J79" i="5"/>
  <c r="J80" i="5"/>
  <c r="E86" i="9"/>
  <c r="J86" i="9" s="1"/>
  <c r="J83" i="5"/>
  <c r="E87" i="9"/>
  <c r="J87" i="9" s="1"/>
  <c r="J84" i="5"/>
  <c r="I85" i="5"/>
  <c r="E91" i="9"/>
  <c r="J91" i="9" s="1"/>
  <c r="K88" i="5"/>
  <c r="G89" i="5"/>
  <c r="E97" i="5"/>
  <c r="K101" i="9"/>
  <c r="K106" i="9"/>
  <c r="K107" i="5"/>
  <c r="K108" i="5"/>
  <c r="K109" i="5"/>
  <c r="J110" i="5"/>
  <c r="J111" i="5"/>
  <c r="J112" i="5"/>
  <c r="E118" i="9"/>
  <c r="J118" i="9" s="1"/>
  <c r="J115" i="5"/>
  <c r="E119" i="9"/>
  <c r="J119" i="9" s="1"/>
  <c r="J116" i="5"/>
  <c r="I117" i="5"/>
  <c r="E123" i="9"/>
  <c r="J123" i="9" s="1"/>
  <c r="K120" i="5"/>
  <c r="G121" i="5"/>
  <c r="E129" i="5"/>
  <c r="K133" i="9"/>
  <c r="K138" i="9"/>
  <c r="K139" i="5"/>
  <c r="K140" i="5"/>
  <c r="K141" i="5"/>
  <c r="J142" i="5"/>
  <c r="J143" i="5"/>
  <c r="J144" i="5"/>
  <c r="E150" i="9"/>
  <c r="J150" i="9" s="1"/>
  <c r="J147" i="5"/>
  <c r="E151" i="9"/>
  <c r="J151" i="9" s="1"/>
  <c r="J148" i="5"/>
  <c r="I149" i="5"/>
  <c r="J150" i="5"/>
  <c r="K151" i="5"/>
  <c r="F155" i="5"/>
  <c r="E159" i="9"/>
  <c r="J159" i="9" s="1"/>
  <c r="J156" i="5"/>
  <c r="K157" i="5"/>
  <c r="K164" i="5"/>
  <c r="E178" i="9"/>
  <c r="J178" i="9" s="1"/>
  <c r="I175" i="5"/>
  <c r="J176" i="5"/>
  <c r="G187" i="5"/>
  <c r="K192" i="9"/>
  <c r="E194" i="9"/>
  <c r="J194" i="9" s="1"/>
  <c r="K191" i="5"/>
  <c r="J191" i="5"/>
  <c r="I191" i="5"/>
  <c r="J193" i="5"/>
  <c r="K197" i="9"/>
  <c r="D198" i="9"/>
  <c r="E191" i="6"/>
  <c r="G195" i="5"/>
  <c r="F195" i="5"/>
  <c r="E195" i="5"/>
  <c r="J201" i="5"/>
  <c r="E9" i="8"/>
  <c r="I25" i="7"/>
  <c r="H25" i="7"/>
  <c r="G25" i="7"/>
  <c r="G31" i="9"/>
  <c r="L31" i="9" s="1"/>
  <c r="M28" i="7"/>
  <c r="L28" i="7"/>
  <c r="K28" i="7"/>
  <c r="G35" i="7"/>
  <c r="I35" i="7"/>
  <c r="H35" i="7"/>
  <c r="G59" i="7"/>
  <c r="I59" i="7"/>
  <c r="H59" i="7"/>
  <c r="G116" i="9"/>
  <c r="L116" i="9" s="1"/>
  <c r="M113" i="7"/>
  <c r="L113" i="7"/>
  <c r="K113" i="7"/>
  <c r="H80" i="7"/>
  <c r="G80" i="7"/>
  <c r="I80" i="7"/>
  <c r="K90" i="9"/>
  <c r="E139" i="9"/>
  <c r="J139" i="9" s="1"/>
  <c r="K136" i="5"/>
  <c r="I12" i="9"/>
  <c r="I16" i="9"/>
  <c r="J14" i="5"/>
  <c r="G7" i="5"/>
  <c r="E13" i="5"/>
  <c r="K14" i="5"/>
  <c r="G9" i="5"/>
  <c r="G13" i="5"/>
  <c r="E9" i="6"/>
  <c r="J15" i="5"/>
  <c r="I18" i="5"/>
  <c r="K20" i="5"/>
  <c r="E17" i="6"/>
  <c r="J23" i="5"/>
  <c r="I26" i="5"/>
  <c r="K28" i="5"/>
  <c r="E25" i="6"/>
  <c r="K31" i="5"/>
  <c r="K35" i="9"/>
  <c r="I35" i="5"/>
  <c r="I36" i="5"/>
  <c r="J37" i="5"/>
  <c r="E41" i="9"/>
  <c r="J41" i="9" s="1"/>
  <c r="I38" i="5"/>
  <c r="E42" i="9"/>
  <c r="J42" i="9" s="1"/>
  <c r="I39" i="5"/>
  <c r="I40" i="5"/>
  <c r="E46" i="9"/>
  <c r="J46" i="9" s="1"/>
  <c r="J43" i="5"/>
  <c r="E47" i="9"/>
  <c r="J47" i="9" s="1"/>
  <c r="J44" i="5"/>
  <c r="I45" i="5"/>
  <c r="E49" i="9"/>
  <c r="J49" i="9" s="1"/>
  <c r="I46" i="5"/>
  <c r="E50" i="9"/>
  <c r="J50" i="9" s="1"/>
  <c r="I47" i="5"/>
  <c r="I48" i="5"/>
  <c r="E54" i="9"/>
  <c r="J54" i="9" s="1"/>
  <c r="J51" i="5"/>
  <c r="E55" i="9"/>
  <c r="J55" i="9" s="1"/>
  <c r="J52" i="5"/>
  <c r="I53" i="5"/>
  <c r="E57" i="9"/>
  <c r="J57" i="9" s="1"/>
  <c r="I54" i="5"/>
  <c r="E58" i="9"/>
  <c r="J58" i="9" s="1"/>
  <c r="I55" i="5"/>
  <c r="I56" i="5"/>
  <c r="E64" i="9"/>
  <c r="J64" i="9" s="1"/>
  <c r="F65" i="5"/>
  <c r="D76" i="9"/>
  <c r="E69" i="6"/>
  <c r="K78" i="9"/>
  <c r="K79" i="9"/>
  <c r="K78" i="5"/>
  <c r="K79" i="5"/>
  <c r="K83" i="9"/>
  <c r="I83" i="5"/>
  <c r="I84" i="5"/>
  <c r="J85" i="5"/>
  <c r="E89" i="9"/>
  <c r="J89" i="9" s="1"/>
  <c r="I86" i="5"/>
  <c r="E90" i="9"/>
  <c r="J90" i="9" s="1"/>
  <c r="I87" i="5"/>
  <c r="I88" i="5"/>
  <c r="E96" i="9"/>
  <c r="J96" i="9" s="1"/>
  <c r="F97" i="5"/>
  <c r="D108" i="9"/>
  <c r="E101" i="6"/>
  <c r="K110" i="9"/>
  <c r="K111" i="9"/>
  <c r="K110" i="5"/>
  <c r="K111" i="5"/>
  <c r="K115" i="9"/>
  <c r="I115" i="5"/>
  <c r="I116" i="5"/>
  <c r="J117" i="5"/>
  <c r="E121" i="9"/>
  <c r="J121" i="9" s="1"/>
  <c r="I118" i="5"/>
  <c r="E122" i="9"/>
  <c r="J122" i="9" s="1"/>
  <c r="I119" i="5"/>
  <c r="I120" i="5"/>
  <c r="E128" i="9"/>
  <c r="J128" i="9" s="1"/>
  <c r="F129" i="5"/>
  <c r="D140" i="9"/>
  <c r="E133" i="6"/>
  <c r="K142" i="9"/>
  <c r="K143" i="9"/>
  <c r="K142" i="5"/>
  <c r="K143" i="5"/>
  <c r="K147" i="9"/>
  <c r="I147" i="5"/>
  <c r="I148" i="5"/>
  <c r="K149" i="5"/>
  <c r="K150" i="5"/>
  <c r="G155" i="5"/>
  <c r="K167" i="9"/>
  <c r="E171" i="9"/>
  <c r="J171" i="9" s="1"/>
  <c r="K168" i="5"/>
  <c r="I168" i="5"/>
  <c r="K174" i="9"/>
  <c r="E177" i="9"/>
  <c r="J177" i="9" s="1"/>
  <c r="I174" i="5"/>
  <c r="K179" i="9"/>
  <c r="E187" i="9"/>
  <c r="J187" i="9" s="1"/>
  <c r="I184" i="5"/>
  <c r="E193" i="9"/>
  <c r="J193" i="9" s="1"/>
  <c r="J190" i="5"/>
  <c r="G20" i="9"/>
  <c r="L20" i="9" s="1"/>
  <c r="M17" i="7"/>
  <c r="L17" i="7"/>
  <c r="K17" i="7"/>
  <c r="I21" i="7"/>
  <c r="H21" i="7"/>
  <c r="G21" i="7"/>
  <c r="G61" i="9"/>
  <c r="L61" i="9" s="1"/>
  <c r="M58" i="7"/>
  <c r="L58" i="7"/>
  <c r="K58" i="7"/>
  <c r="I74" i="7"/>
  <c r="H74" i="7"/>
  <c r="G74" i="7"/>
  <c r="E192" i="6"/>
  <c r="H18" i="9"/>
  <c r="M18" i="9" s="1"/>
  <c r="Q15" i="7"/>
  <c r="P15" i="7"/>
  <c r="G22" i="9"/>
  <c r="L22" i="9" s="1"/>
  <c r="M19" i="7"/>
  <c r="L19" i="7"/>
  <c r="I23" i="7"/>
  <c r="H23" i="7"/>
  <c r="H35" i="9"/>
  <c r="M35" i="9" s="1"/>
  <c r="E28" i="8"/>
  <c r="P32" i="7"/>
  <c r="I42" i="7"/>
  <c r="H42" i="7"/>
  <c r="I50" i="7"/>
  <c r="H50" i="7"/>
  <c r="G50" i="7"/>
  <c r="G74" i="9"/>
  <c r="L74" i="9" s="1"/>
  <c r="M71" i="7"/>
  <c r="L71" i="7"/>
  <c r="I77" i="7"/>
  <c r="H77" i="7"/>
  <c r="G77" i="7"/>
  <c r="H89" i="9"/>
  <c r="M89" i="9" s="1"/>
  <c r="Q86" i="7"/>
  <c r="P86" i="7"/>
  <c r="O86" i="7"/>
  <c r="E82" i="8"/>
  <c r="I97" i="7"/>
  <c r="H97" i="7"/>
  <c r="G97" i="7"/>
  <c r="I109" i="7"/>
  <c r="H109" i="7"/>
  <c r="G115" i="9"/>
  <c r="L115" i="9" s="1"/>
  <c r="M112" i="7"/>
  <c r="L112" i="7"/>
  <c r="K112" i="7"/>
  <c r="H124" i="9"/>
  <c r="M124" i="9" s="1"/>
  <c r="O121" i="7"/>
  <c r="Q121" i="7"/>
  <c r="P121" i="7"/>
  <c r="H140" i="9"/>
  <c r="M140" i="9" s="1"/>
  <c r="O137" i="7"/>
  <c r="E133" i="8"/>
  <c r="Q137" i="7"/>
  <c r="G151" i="9"/>
  <c r="L151" i="9" s="1"/>
  <c r="M148" i="7"/>
  <c r="L148" i="7"/>
  <c r="K148" i="7"/>
  <c r="I154" i="7"/>
  <c r="H154" i="7"/>
  <c r="G163" i="9"/>
  <c r="L163" i="9" s="1"/>
  <c r="M160" i="7"/>
  <c r="L160" i="7"/>
  <c r="K160" i="7"/>
  <c r="G169" i="7"/>
  <c r="I169" i="7"/>
  <c r="H169" i="7"/>
  <c r="J155" i="5"/>
  <c r="J163" i="5"/>
  <c r="J171" i="5"/>
  <c r="J180" i="5"/>
  <c r="J188" i="5"/>
  <c r="J196" i="5"/>
  <c r="E198" i="6"/>
  <c r="I11" i="7"/>
  <c r="H11" i="7"/>
  <c r="E11" i="8"/>
  <c r="G26" i="9"/>
  <c r="L26" i="9" s="1"/>
  <c r="M23" i="7"/>
  <c r="L23" i="7"/>
  <c r="G27" i="7"/>
  <c r="I27" i="7"/>
  <c r="H29" i="7"/>
  <c r="G29" i="7"/>
  <c r="I44" i="7"/>
  <c r="H44" i="7"/>
  <c r="H51" i="9"/>
  <c r="M51" i="9" s="1"/>
  <c r="E44" i="8"/>
  <c r="P48" i="7"/>
  <c r="O48" i="7"/>
  <c r="G69" i="9"/>
  <c r="L69" i="9" s="1"/>
  <c r="M66" i="7"/>
  <c r="L66" i="7"/>
  <c r="G67" i="7"/>
  <c r="I67" i="7"/>
  <c r="H67" i="7"/>
  <c r="E64" i="8"/>
  <c r="H76" i="9"/>
  <c r="M76" i="9" s="1"/>
  <c r="E69" i="8"/>
  <c r="Q73" i="7"/>
  <c r="P73" i="7"/>
  <c r="G77" i="9"/>
  <c r="L77" i="9" s="1"/>
  <c r="L74" i="7"/>
  <c r="K74" i="7"/>
  <c r="I84" i="7"/>
  <c r="H84" i="7"/>
  <c r="H117" i="9"/>
  <c r="M117" i="9" s="1"/>
  <c r="Q114" i="7"/>
  <c r="E110" i="8"/>
  <c r="P114" i="7"/>
  <c r="G129" i="9"/>
  <c r="L129" i="9" s="1"/>
  <c r="M126" i="7"/>
  <c r="K126" i="7"/>
  <c r="L126" i="7"/>
  <c r="I132" i="7"/>
  <c r="G132" i="7"/>
  <c r="G148" i="9"/>
  <c r="L148" i="9" s="1"/>
  <c r="M145" i="7"/>
  <c r="K145" i="7"/>
  <c r="G165" i="9"/>
  <c r="L165" i="9" s="1"/>
  <c r="M162" i="7"/>
  <c r="K162" i="7"/>
  <c r="L162" i="7"/>
  <c r="G171" i="9"/>
  <c r="L171" i="9" s="1"/>
  <c r="M168" i="7"/>
  <c r="L168" i="7"/>
  <c r="K168" i="7"/>
  <c r="K188" i="5"/>
  <c r="K196" i="5"/>
  <c r="G12" i="9"/>
  <c r="L12" i="9" s="1"/>
  <c r="M9" i="7"/>
  <c r="L9" i="7"/>
  <c r="I13" i="7"/>
  <c r="H13" i="7"/>
  <c r="G28" i="9"/>
  <c r="L28" i="9" s="1"/>
  <c r="M25" i="7"/>
  <c r="L25" i="7"/>
  <c r="G42" i="9"/>
  <c r="L42" i="9" s="1"/>
  <c r="L39" i="7"/>
  <c r="K39" i="7"/>
  <c r="O46" i="7"/>
  <c r="G51" i="7"/>
  <c r="I51" i="7"/>
  <c r="H51" i="7"/>
  <c r="G57" i="9"/>
  <c r="L57" i="9" s="1"/>
  <c r="L54" i="7"/>
  <c r="K54" i="7"/>
  <c r="H64" i="9"/>
  <c r="M64" i="9" s="1"/>
  <c r="Q61" i="7"/>
  <c r="P61" i="7"/>
  <c r="O61" i="7"/>
  <c r="G65" i="9"/>
  <c r="L65" i="9" s="1"/>
  <c r="M62" i="7"/>
  <c r="L62" i="7"/>
  <c r="K62" i="7"/>
  <c r="G63" i="7"/>
  <c r="I63" i="7"/>
  <c r="I90" i="7"/>
  <c r="H90" i="7"/>
  <c r="G90" i="7"/>
  <c r="I101" i="7"/>
  <c r="H101" i="7"/>
  <c r="G106" i="9"/>
  <c r="L106" i="9" s="1"/>
  <c r="M103" i="7"/>
  <c r="L103" i="7"/>
  <c r="K103" i="7"/>
  <c r="I128" i="7"/>
  <c r="G128" i="7"/>
  <c r="H128" i="7"/>
  <c r="I151" i="7"/>
  <c r="G151" i="7"/>
  <c r="G157" i="7"/>
  <c r="I157" i="7"/>
  <c r="H157" i="7"/>
  <c r="K9" i="7"/>
  <c r="G14" i="9"/>
  <c r="L14" i="9" s="1"/>
  <c r="M11" i="7"/>
  <c r="L11" i="7"/>
  <c r="G13" i="7"/>
  <c r="I15" i="7"/>
  <c r="H15" i="7"/>
  <c r="K25" i="7"/>
  <c r="G32" i="9"/>
  <c r="L32" i="9" s="1"/>
  <c r="K29" i="7"/>
  <c r="M29" i="7"/>
  <c r="L29" i="7"/>
  <c r="I36" i="7"/>
  <c r="H36" i="7"/>
  <c r="G36" i="7"/>
  <c r="M39" i="7"/>
  <c r="G47" i="9"/>
  <c r="L47" i="9" s="1"/>
  <c r="M44" i="7"/>
  <c r="L44" i="7"/>
  <c r="K44" i="7"/>
  <c r="H45" i="7"/>
  <c r="G45" i="7"/>
  <c r="E42" i="8"/>
  <c r="M54" i="7"/>
  <c r="E57" i="8"/>
  <c r="H63" i="7"/>
  <c r="H69" i="9"/>
  <c r="M69" i="9" s="1"/>
  <c r="Q66" i="7"/>
  <c r="O66" i="7"/>
  <c r="E62" i="8"/>
  <c r="P66" i="7"/>
  <c r="I70" i="7"/>
  <c r="H70" i="7"/>
  <c r="G70" i="7"/>
  <c r="G81" i="9"/>
  <c r="L81" i="9" s="1"/>
  <c r="M78" i="7"/>
  <c r="L78" i="7"/>
  <c r="H85" i="9"/>
  <c r="M85" i="9" s="1"/>
  <c r="Q82" i="7"/>
  <c r="P82" i="7"/>
  <c r="O82" i="7"/>
  <c r="G87" i="9"/>
  <c r="L87" i="9" s="1"/>
  <c r="M84" i="7"/>
  <c r="L84" i="7"/>
  <c r="K84" i="7"/>
  <c r="G90" i="9"/>
  <c r="L90" i="9" s="1"/>
  <c r="M87" i="7"/>
  <c r="L87" i="7"/>
  <c r="K87" i="7"/>
  <c r="G101" i="7"/>
  <c r="G110" i="9"/>
  <c r="L110" i="9" s="1"/>
  <c r="M107" i="7"/>
  <c r="L107" i="7"/>
  <c r="G119" i="9"/>
  <c r="L119" i="9" s="1"/>
  <c r="M116" i="7"/>
  <c r="L116" i="7"/>
  <c r="K116" i="7"/>
  <c r="H151" i="7"/>
  <c r="G191" i="7"/>
  <c r="H191" i="7"/>
  <c r="I191" i="7"/>
  <c r="K41" i="5"/>
  <c r="K49" i="5"/>
  <c r="K153" i="9"/>
  <c r="K153" i="5"/>
  <c r="K161" i="5"/>
  <c r="K169" i="5"/>
  <c r="K178" i="5"/>
  <c r="J181" i="5"/>
  <c r="K186" i="5"/>
  <c r="J189" i="5"/>
  <c r="I192" i="5"/>
  <c r="K194" i="5"/>
  <c r="E196" i="5"/>
  <c r="J197" i="5"/>
  <c r="I200" i="5"/>
  <c r="K202" i="5"/>
  <c r="K11" i="7"/>
  <c r="G16" i="9"/>
  <c r="L16" i="9" s="1"/>
  <c r="M13" i="7"/>
  <c r="L13" i="7"/>
  <c r="G15" i="7"/>
  <c r="I17" i="7"/>
  <c r="H17" i="7"/>
  <c r="E27" i="8"/>
  <c r="G39" i="9"/>
  <c r="L39" i="9" s="1"/>
  <c r="M36" i="7"/>
  <c r="L36" i="7"/>
  <c r="G43" i="7"/>
  <c r="I43" i="7"/>
  <c r="I45" i="7"/>
  <c r="G58" i="9"/>
  <c r="L58" i="9" s="1"/>
  <c r="L55" i="7"/>
  <c r="K55" i="7"/>
  <c r="H75" i="9"/>
  <c r="M75" i="9" s="1"/>
  <c r="Q72" i="7"/>
  <c r="P72" i="7"/>
  <c r="K78" i="7"/>
  <c r="H92" i="9"/>
  <c r="M92" i="9" s="1"/>
  <c r="E85" i="8"/>
  <c r="Q89" i="7"/>
  <c r="P89" i="7"/>
  <c r="O89" i="7"/>
  <c r="G97" i="9"/>
  <c r="L97" i="9" s="1"/>
  <c r="M94" i="7"/>
  <c r="L94" i="7"/>
  <c r="K94" i="7"/>
  <c r="I105" i="7"/>
  <c r="H105" i="7"/>
  <c r="G105" i="7"/>
  <c r="K107" i="7"/>
  <c r="G136" i="9"/>
  <c r="L136" i="9" s="1"/>
  <c r="M133" i="7"/>
  <c r="K133" i="7"/>
  <c r="L133" i="7"/>
  <c r="I135" i="7"/>
  <c r="G135" i="7"/>
  <c r="H135" i="7"/>
  <c r="G145" i="9"/>
  <c r="L145" i="9" s="1"/>
  <c r="M142" i="7"/>
  <c r="K142" i="7"/>
  <c r="H149" i="9"/>
  <c r="M149" i="9" s="1"/>
  <c r="Q146" i="7"/>
  <c r="E142" i="8"/>
  <c r="P146" i="7"/>
  <c r="O146" i="7"/>
  <c r="E152" i="8"/>
  <c r="H161" i="9"/>
  <c r="M161" i="9" s="1"/>
  <c r="Q158" i="7"/>
  <c r="P158" i="7"/>
  <c r="E154" i="8"/>
  <c r="O158" i="7"/>
  <c r="G173" i="7"/>
  <c r="I173" i="7"/>
  <c r="H173" i="7"/>
  <c r="G184" i="9"/>
  <c r="L184" i="9" s="1"/>
  <c r="K181" i="7"/>
  <c r="M181" i="7"/>
  <c r="I184" i="7"/>
  <c r="H184" i="7"/>
  <c r="G184" i="7"/>
  <c r="F196" i="5"/>
  <c r="J200" i="5"/>
  <c r="F10" i="9"/>
  <c r="K10" i="9" s="1"/>
  <c r="I7" i="7"/>
  <c r="H14" i="9"/>
  <c r="M14" i="9" s="1"/>
  <c r="Q11" i="7"/>
  <c r="P11" i="7"/>
  <c r="G18" i="9"/>
  <c r="L18" i="9" s="1"/>
  <c r="M15" i="7"/>
  <c r="L15" i="7"/>
  <c r="I19" i="7"/>
  <c r="H19" i="7"/>
  <c r="I34" i="7"/>
  <c r="H34" i="7"/>
  <c r="G34" i="7"/>
  <c r="I52" i="7"/>
  <c r="H52" i="7"/>
  <c r="G52" i="7"/>
  <c r="H72" i="9"/>
  <c r="M72" i="9" s="1"/>
  <c r="E65" i="8"/>
  <c r="Q69" i="7"/>
  <c r="P69" i="7"/>
  <c r="O69" i="7"/>
  <c r="H81" i="9"/>
  <c r="M81" i="9" s="1"/>
  <c r="Q78" i="7"/>
  <c r="P78" i="7"/>
  <c r="O78" i="7"/>
  <c r="E74" i="8"/>
  <c r="E86" i="8"/>
  <c r="H97" i="9"/>
  <c r="M97" i="9" s="1"/>
  <c r="Q94" i="7"/>
  <c r="P94" i="7"/>
  <c r="O94" i="7"/>
  <c r="H105" i="9"/>
  <c r="M105" i="9" s="1"/>
  <c r="E98" i="8"/>
  <c r="Q102" i="7"/>
  <c r="P102" i="7"/>
  <c r="O102" i="7"/>
  <c r="H121" i="9"/>
  <c r="M121" i="9" s="1"/>
  <c r="Q118" i="7"/>
  <c r="P118" i="7"/>
  <c r="O118" i="7"/>
  <c r="G122" i="9"/>
  <c r="L122" i="9" s="1"/>
  <c r="K119" i="7"/>
  <c r="M119" i="7"/>
  <c r="L119" i="7"/>
  <c r="G132" i="9"/>
  <c r="L132" i="9" s="1"/>
  <c r="M129" i="7"/>
  <c r="K129" i="7"/>
  <c r="L129" i="7"/>
  <c r="E130" i="8"/>
  <c r="G153" i="7"/>
  <c r="I153" i="7"/>
  <c r="H153" i="7"/>
  <c r="G161" i="7"/>
  <c r="I161" i="7"/>
  <c r="H161" i="7"/>
  <c r="G43" i="9"/>
  <c r="L43" i="9" s="1"/>
  <c r="M40" i="7"/>
  <c r="G59" i="9"/>
  <c r="L59" i="9" s="1"/>
  <c r="M56" i="7"/>
  <c r="G60" i="9"/>
  <c r="L60" i="9" s="1"/>
  <c r="K57" i="7"/>
  <c r="I62" i="7"/>
  <c r="G62" i="7"/>
  <c r="G68" i="9"/>
  <c r="L68" i="9" s="1"/>
  <c r="K65" i="7"/>
  <c r="G95" i="9"/>
  <c r="L95" i="9" s="1"/>
  <c r="M92" i="7"/>
  <c r="L92" i="7"/>
  <c r="K92" i="7"/>
  <c r="G98" i="9"/>
  <c r="L98" i="9" s="1"/>
  <c r="M95" i="7"/>
  <c r="I98" i="7"/>
  <c r="H98" i="7"/>
  <c r="G98" i="7"/>
  <c r="G107" i="9"/>
  <c r="L107" i="9" s="1"/>
  <c r="M104" i="7"/>
  <c r="L104" i="7"/>
  <c r="K104" i="7"/>
  <c r="I106" i="7"/>
  <c r="H106" i="7"/>
  <c r="G106" i="7"/>
  <c r="I116" i="7"/>
  <c r="G116" i="7"/>
  <c r="I119" i="7"/>
  <c r="G119" i="7"/>
  <c r="G135" i="9"/>
  <c r="L135" i="9" s="1"/>
  <c r="M132" i="7"/>
  <c r="L132" i="7"/>
  <c r="H143" i="9"/>
  <c r="M143" i="9" s="1"/>
  <c r="Q140" i="7"/>
  <c r="G149" i="9"/>
  <c r="L149" i="9" s="1"/>
  <c r="M146" i="7"/>
  <c r="K146" i="7"/>
  <c r="G154" i="9"/>
  <c r="L154" i="9" s="1"/>
  <c r="K151" i="7"/>
  <c r="M151" i="7"/>
  <c r="L151" i="7"/>
  <c r="H177" i="9"/>
  <c r="M177" i="9" s="1"/>
  <c r="E170" i="8"/>
  <c r="Q174" i="7"/>
  <c r="P174" i="7"/>
  <c r="G189" i="9"/>
  <c r="L189" i="9" s="1"/>
  <c r="M186" i="7"/>
  <c r="L186" i="7"/>
  <c r="G187" i="7"/>
  <c r="H187" i="7"/>
  <c r="G8" i="7"/>
  <c r="K10" i="7"/>
  <c r="K14" i="7"/>
  <c r="K18" i="7"/>
  <c r="K22" i="7"/>
  <c r="K26" i="7"/>
  <c r="G30" i="7"/>
  <c r="H31" i="7"/>
  <c r="O33" i="7"/>
  <c r="K40" i="7"/>
  <c r="G44" i="9"/>
  <c r="L44" i="9" s="1"/>
  <c r="K41" i="7"/>
  <c r="G46" i="7"/>
  <c r="H47" i="7"/>
  <c r="K56" i="7"/>
  <c r="L57" i="7"/>
  <c r="H62" i="7"/>
  <c r="G66" i="9"/>
  <c r="L66" i="9" s="1"/>
  <c r="M63" i="7"/>
  <c r="G67" i="9"/>
  <c r="L67" i="9" s="1"/>
  <c r="M64" i="7"/>
  <c r="K64" i="7"/>
  <c r="L65" i="7"/>
  <c r="K70" i="7"/>
  <c r="G73" i="7"/>
  <c r="G91" i="9"/>
  <c r="L91" i="9" s="1"/>
  <c r="M88" i="7"/>
  <c r="L88" i="7"/>
  <c r="K88" i="7"/>
  <c r="G94" i="9"/>
  <c r="L94" i="9" s="1"/>
  <c r="M91" i="7"/>
  <c r="I94" i="7"/>
  <c r="H94" i="7"/>
  <c r="G94" i="7"/>
  <c r="K95" i="7"/>
  <c r="I111" i="7"/>
  <c r="P115" i="7"/>
  <c r="H116" i="7"/>
  <c r="H119" i="7"/>
  <c r="G122" i="7"/>
  <c r="G133" i="9"/>
  <c r="L133" i="9" s="1"/>
  <c r="M130" i="7"/>
  <c r="K130" i="7"/>
  <c r="K132" i="7"/>
  <c r="G138" i="9"/>
  <c r="L138" i="9" s="1"/>
  <c r="K135" i="7"/>
  <c r="M135" i="7"/>
  <c r="L135" i="7"/>
  <c r="P140" i="7"/>
  <c r="H141" i="7"/>
  <c r="I144" i="7"/>
  <c r="G144" i="7"/>
  <c r="L146" i="7"/>
  <c r="I147" i="7"/>
  <c r="G147" i="7"/>
  <c r="H147" i="7"/>
  <c r="G152" i="9"/>
  <c r="L152" i="9" s="1"/>
  <c r="M149" i="7"/>
  <c r="K149" i="7"/>
  <c r="G155" i="9"/>
  <c r="L155" i="9" s="1"/>
  <c r="M152" i="7"/>
  <c r="I164" i="7"/>
  <c r="G164" i="7"/>
  <c r="E166" i="8"/>
  <c r="O174" i="7"/>
  <c r="G178" i="9"/>
  <c r="L178" i="9" s="1"/>
  <c r="K175" i="7"/>
  <c r="M175" i="7"/>
  <c r="G185" i="9"/>
  <c r="L185" i="9" s="1"/>
  <c r="M182" i="7"/>
  <c r="L182" i="7"/>
  <c r="K182" i="7"/>
  <c r="K186" i="7"/>
  <c r="I187" i="7"/>
  <c r="G200" i="9"/>
  <c r="L200" i="9" s="1"/>
  <c r="K197" i="7"/>
  <c r="L197" i="7"/>
  <c r="M197" i="7"/>
  <c r="G48" i="9"/>
  <c r="L48" i="9" s="1"/>
  <c r="K45" i="7"/>
  <c r="H60" i="9"/>
  <c r="M60" i="9" s="1"/>
  <c r="Q57" i="7"/>
  <c r="G83" i="9"/>
  <c r="L83" i="9" s="1"/>
  <c r="M80" i="7"/>
  <c r="L80" i="7"/>
  <c r="K80" i="7"/>
  <c r="G86" i="9"/>
  <c r="L86" i="9" s="1"/>
  <c r="M83" i="7"/>
  <c r="H88" i="9"/>
  <c r="M88" i="9" s="1"/>
  <c r="E81" i="8"/>
  <c r="Q85" i="7"/>
  <c r="I86" i="7"/>
  <c r="H86" i="7"/>
  <c r="G86" i="7"/>
  <c r="G120" i="9"/>
  <c r="L120" i="9" s="1"/>
  <c r="M117" i="7"/>
  <c r="K117" i="7"/>
  <c r="G123" i="9"/>
  <c r="L123" i="9" s="1"/>
  <c r="M120" i="7"/>
  <c r="E123" i="8"/>
  <c r="H133" i="9"/>
  <c r="M133" i="9" s="1"/>
  <c r="Q130" i="7"/>
  <c r="E126" i="8"/>
  <c r="P130" i="7"/>
  <c r="I134" i="7"/>
  <c r="H134" i="7"/>
  <c r="G134" i="7"/>
  <c r="G137" i="7"/>
  <c r="I137" i="7"/>
  <c r="H137" i="7"/>
  <c r="H152" i="9"/>
  <c r="M152" i="9" s="1"/>
  <c r="O149" i="7"/>
  <c r="E145" i="8"/>
  <c r="Q149" i="7"/>
  <c r="G158" i="9"/>
  <c r="L158" i="9" s="1"/>
  <c r="K155" i="7"/>
  <c r="G167" i="9"/>
  <c r="L167" i="9" s="1"/>
  <c r="M164" i="7"/>
  <c r="L164" i="7"/>
  <c r="I180" i="7"/>
  <c r="H180" i="7"/>
  <c r="G180" i="7"/>
  <c r="G196" i="9"/>
  <c r="L196" i="9" s="1"/>
  <c r="K193" i="7"/>
  <c r="L193" i="7"/>
  <c r="E195" i="8"/>
  <c r="K30" i="7"/>
  <c r="K31" i="7"/>
  <c r="G35" i="9"/>
  <c r="L35" i="9" s="1"/>
  <c r="M32" i="7"/>
  <c r="E29" i="8"/>
  <c r="G37" i="7"/>
  <c r="L45" i="7"/>
  <c r="K46" i="7"/>
  <c r="K47" i="7"/>
  <c r="G51" i="9"/>
  <c r="L51" i="9" s="1"/>
  <c r="M48" i="7"/>
  <c r="E45" i="8"/>
  <c r="G53" i="7"/>
  <c r="O56" i="7"/>
  <c r="O57" i="7"/>
  <c r="I58" i="7"/>
  <c r="G58" i="7"/>
  <c r="G64" i="9"/>
  <c r="L64" i="9" s="1"/>
  <c r="K61" i="7"/>
  <c r="O64" i="7"/>
  <c r="I66" i="7"/>
  <c r="G66" i="7"/>
  <c r="G72" i="9"/>
  <c r="L72" i="9" s="1"/>
  <c r="K69" i="7"/>
  <c r="G79" i="9"/>
  <c r="L79" i="9" s="1"/>
  <c r="M76" i="7"/>
  <c r="L76" i="7"/>
  <c r="K76" i="7"/>
  <c r="G82" i="9"/>
  <c r="L82" i="9" s="1"/>
  <c r="M79" i="7"/>
  <c r="I82" i="7"/>
  <c r="H82" i="7"/>
  <c r="G82" i="7"/>
  <c r="K83" i="7"/>
  <c r="O85" i="7"/>
  <c r="K90" i="7"/>
  <c r="G93" i="7"/>
  <c r="G96" i="7"/>
  <c r="G103" i="9"/>
  <c r="L103" i="9" s="1"/>
  <c r="M100" i="7"/>
  <c r="L100" i="7"/>
  <c r="K100" i="7"/>
  <c r="I102" i="7"/>
  <c r="H102" i="7"/>
  <c r="G102" i="7"/>
  <c r="G111" i="9"/>
  <c r="L111" i="9" s="1"/>
  <c r="M108" i="7"/>
  <c r="L108" i="7"/>
  <c r="K108" i="7"/>
  <c r="I110" i="7"/>
  <c r="G117" i="9"/>
  <c r="L117" i="9" s="1"/>
  <c r="M114" i="7"/>
  <c r="K114" i="7"/>
  <c r="L117" i="7"/>
  <c r="I118" i="7"/>
  <c r="H118" i="7"/>
  <c r="G118" i="7"/>
  <c r="K120" i="7"/>
  <c r="G121" i="7"/>
  <c r="I121" i="7"/>
  <c r="H121" i="7"/>
  <c r="O130" i="7"/>
  <c r="G142" i="9"/>
  <c r="L142" i="9" s="1"/>
  <c r="K139" i="7"/>
  <c r="P149" i="7"/>
  <c r="H155" i="9"/>
  <c r="M155" i="9" s="1"/>
  <c r="Q152" i="7"/>
  <c r="O152" i="7"/>
  <c r="E148" i="8"/>
  <c r="P152" i="7"/>
  <c r="L155" i="7"/>
  <c r="G161" i="9"/>
  <c r="L161" i="9" s="1"/>
  <c r="M158" i="7"/>
  <c r="K158" i="7"/>
  <c r="K164" i="7"/>
  <c r="M193" i="7"/>
  <c r="G204" i="9"/>
  <c r="L204" i="9" s="1"/>
  <c r="K201" i="7"/>
  <c r="L201" i="7"/>
  <c r="M201" i="7"/>
  <c r="K8" i="7"/>
  <c r="K12" i="7"/>
  <c r="K16" i="7"/>
  <c r="K20" i="7"/>
  <c r="K24" i="7"/>
  <c r="L30" i="7"/>
  <c r="L31" i="7"/>
  <c r="K32" i="7"/>
  <c r="G36" i="9"/>
  <c r="L36" i="9" s="1"/>
  <c r="K33" i="7"/>
  <c r="G38" i="7"/>
  <c r="H39" i="7"/>
  <c r="O41" i="7"/>
  <c r="M45" i="7"/>
  <c r="L46" i="7"/>
  <c r="L47" i="7"/>
  <c r="K48" i="7"/>
  <c r="G52" i="9"/>
  <c r="L52" i="9" s="1"/>
  <c r="K49" i="7"/>
  <c r="G54" i="7"/>
  <c r="H55" i="7"/>
  <c r="P56" i="7"/>
  <c r="P57" i="7"/>
  <c r="H58" i="7"/>
  <c r="G62" i="9"/>
  <c r="L62" i="9" s="1"/>
  <c r="M59" i="7"/>
  <c r="G63" i="9"/>
  <c r="L63" i="9" s="1"/>
  <c r="M60" i="7"/>
  <c r="K60" i="7"/>
  <c r="L61" i="7"/>
  <c r="P64" i="7"/>
  <c r="H66" i="7"/>
  <c r="G70" i="9"/>
  <c r="L70" i="9" s="1"/>
  <c r="M67" i="7"/>
  <c r="G71" i="9"/>
  <c r="L71" i="9" s="1"/>
  <c r="M68" i="7"/>
  <c r="K68" i="7"/>
  <c r="L69" i="7"/>
  <c r="G75" i="9"/>
  <c r="L75" i="9" s="1"/>
  <c r="M72" i="7"/>
  <c r="L72" i="7"/>
  <c r="K72" i="7"/>
  <c r="G78" i="9"/>
  <c r="L78" i="9" s="1"/>
  <c r="M75" i="7"/>
  <c r="I78" i="7"/>
  <c r="H78" i="7"/>
  <c r="G78" i="7"/>
  <c r="K79" i="7"/>
  <c r="L83" i="7"/>
  <c r="P85" i="7"/>
  <c r="K86" i="7"/>
  <c r="G89" i="7"/>
  <c r="L90" i="7"/>
  <c r="H93" i="7"/>
  <c r="G110" i="7"/>
  <c r="I112" i="7"/>
  <c r="G112" i="7"/>
  <c r="L114" i="7"/>
  <c r="I115" i="7"/>
  <c r="G115" i="7"/>
  <c r="H115" i="7"/>
  <c r="L120" i="7"/>
  <c r="G126" i="9"/>
  <c r="L126" i="9" s="1"/>
  <c r="K123" i="7"/>
  <c r="L139" i="7"/>
  <c r="I148" i="7"/>
  <c r="G148" i="7"/>
  <c r="M155" i="7"/>
  <c r="L158" i="7"/>
  <c r="I162" i="7"/>
  <c r="H162" i="7"/>
  <c r="E161" i="8"/>
  <c r="I166" i="7"/>
  <c r="H166" i="7"/>
  <c r="H182" i="9"/>
  <c r="M182" i="9" s="1"/>
  <c r="O179" i="7"/>
  <c r="E175" i="8"/>
  <c r="Q179" i="7"/>
  <c r="P179" i="7"/>
  <c r="G192" i="9"/>
  <c r="L192" i="9" s="1"/>
  <c r="K189" i="7"/>
  <c r="L189" i="7"/>
  <c r="G114" i="9"/>
  <c r="L114" i="9" s="1"/>
  <c r="K111" i="7"/>
  <c r="G125" i="9"/>
  <c r="L125" i="9" s="1"/>
  <c r="M122" i="7"/>
  <c r="K122" i="7"/>
  <c r="I124" i="7"/>
  <c r="G124" i="7"/>
  <c r="G128" i="9"/>
  <c r="L128" i="9" s="1"/>
  <c r="M125" i="7"/>
  <c r="K125" i="7"/>
  <c r="G131" i="9"/>
  <c r="L131" i="9" s="1"/>
  <c r="M128" i="7"/>
  <c r="G141" i="9"/>
  <c r="L141" i="9" s="1"/>
  <c r="M138" i="7"/>
  <c r="K138" i="7"/>
  <c r="I140" i="7"/>
  <c r="G140" i="7"/>
  <c r="G144" i="9"/>
  <c r="L144" i="9" s="1"/>
  <c r="M141" i="7"/>
  <c r="K141" i="7"/>
  <c r="G147" i="9"/>
  <c r="L147" i="9" s="1"/>
  <c r="M144" i="7"/>
  <c r="G157" i="9"/>
  <c r="L157" i="9" s="1"/>
  <c r="M154" i="7"/>
  <c r="K154" i="7"/>
  <c r="I156" i="7"/>
  <c r="G156" i="7"/>
  <c r="G160" i="9"/>
  <c r="L160" i="9" s="1"/>
  <c r="M157" i="7"/>
  <c r="K157" i="7"/>
  <c r="G174" i="9"/>
  <c r="L174" i="9" s="1"/>
  <c r="K171" i="7"/>
  <c r="G195" i="7"/>
  <c r="H195" i="7"/>
  <c r="G112" i="9"/>
  <c r="L112" i="9" s="1"/>
  <c r="M109" i="7"/>
  <c r="G113" i="9"/>
  <c r="L113" i="9" s="1"/>
  <c r="M110" i="7"/>
  <c r="K110" i="7"/>
  <c r="L111" i="7"/>
  <c r="G118" i="9"/>
  <c r="L118" i="9" s="1"/>
  <c r="K115" i="7"/>
  <c r="L122" i="7"/>
  <c r="H124" i="7"/>
  <c r="L125" i="7"/>
  <c r="I127" i="7"/>
  <c r="G127" i="7"/>
  <c r="K128" i="7"/>
  <c r="G134" i="9"/>
  <c r="L134" i="9" s="1"/>
  <c r="K131" i="7"/>
  <c r="L138" i="7"/>
  <c r="H140" i="7"/>
  <c r="L141" i="7"/>
  <c r="I143" i="7"/>
  <c r="G143" i="7"/>
  <c r="K144" i="7"/>
  <c r="G150" i="9"/>
  <c r="L150" i="9" s="1"/>
  <c r="K147" i="7"/>
  <c r="L154" i="7"/>
  <c r="H156" i="7"/>
  <c r="L157" i="7"/>
  <c r="G162" i="9"/>
  <c r="L162" i="9" s="1"/>
  <c r="K159" i="7"/>
  <c r="H165" i="7"/>
  <c r="L171" i="7"/>
  <c r="I174" i="7"/>
  <c r="H174" i="7"/>
  <c r="G179" i="9"/>
  <c r="L179" i="9" s="1"/>
  <c r="M176" i="7"/>
  <c r="L176" i="7"/>
  <c r="G181" i="9"/>
  <c r="L181" i="9" s="1"/>
  <c r="M178" i="7"/>
  <c r="L178" i="7"/>
  <c r="H183" i="7"/>
  <c r="I195" i="7"/>
  <c r="G199" i="7"/>
  <c r="H199" i="7"/>
  <c r="G203" i="7"/>
  <c r="I203" i="7"/>
  <c r="H203" i="7"/>
  <c r="K73" i="7"/>
  <c r="K77" i="7"/>
  <c r="K81" i="7"/>
  <c r="K85" i="7"/>
  <c r="K89" i="7"/>
  <c r="K93" i="7"/>
  <c r="K97" i="7"/>
  <c r="K101" i="7"/>
  <c r="K105" i="7"/>
  <c r="K109" i="7"/>
  <c r="L110" i="7"/>
  <c r="M111" i="7"/>
  <c r="G114" i="7"/>
  <c r="L115" i="7"/>
  <c r="H117" i="7"/>
  <c r="G121" i="9"/>
  <c r="L121" i="9" s="1"/>
  <c r="M118" i="7"/>
  <c r="K118" i="7"/>
  <c r="I120" i="7"/>
  <c r="G120" i="7"/>
  <c r="G124" i="9"/>
  <c r="L124" i="9" s="1"/>
  <c r="M121" i="7"/>
  <c r="K121" i="7"/>
  <c r="G127" i="9"/>
  <c r="L127" i="9" s="1"/>
  <c r="M124" i="7"/>
  <c r="L128" i="7"/>
  <c r="G137" i="9"/>
  <c r="L137" i="9" s="1"/>
  <c r="M134" i="7"/>
  <c r="K134" i="7"/>
  <c r="I136" i="7"/>
  <c r="G136" i="7"/>
  <c r="G140" i="9"/>
  <c r="L140" i="9" s="1"/>
  <c r="M137" i="7"/>
  <c r="K137" i="7"/>
  <c r="G143" i="9"/>
  <c r="L143" i="9" s="1"/>
  <c r="M140" i="7"/>
  <c r="L144" i="7"/>
  <c r="G153" i="9"/>
  <c r="L153" i="9" s="1"/>
  <c r="M150" i="7"/>
  <c r="K150" i="7"/>
  <c r="I152" i="7"/>
  <c r="G152" i="7"/>
  <c r="G156" i="9"/>
  <c r="L156" i="9" s="1"/>
  <c r="M153" i="7"/>
  <c r="K153" i="7"/>
  <c r="G159" i="9"/>
  <c r="L159" i="9" s="1"/>
  <c r="M156" i="7"/>
  <c r="G166" i="9"/>
  <c r="L166" i="9" s="1"/>
  <c r="K163" i="7"/>
  <c r="I165" i="7"/>
  <c r="G170" i="9"/>
  <c r="L170" i="9" s="1"/>
  <c r="K167" i="7"/>
  <c r="M171" i="7"/>
  <c r="K178" i="7"/>
  <c r="I183" i="7"/>
  <c r="G188" i="9"/>
  <c r="L188" i="9" s="1"/>
  <c r="K185" i="7"/>
  <c r="I199" i="7"/>
  <c r="I123" i="7"/>
  <c r="G123" i="7"/>
  <c r="G130" i="9"/>
  <c r="L130" i="9" s="1"/>
  <c r="K127" i="7"/>
  <c r="I139" i="7"/>
  <c r="G139" i="7"/>
  <c r="G146" i="9"/>
  <c r="L146" i="9" s="1"/>
  <c r="K143" i="7"/>
  <c r="I155" i="7"/>
  <c r="G155" i="7"/>
  <c r="I158" i="7"/>
  <c r="H158" i="7"/>
  <c r="I160" i="7"/>
  <c r="G160" i="7"/>
  <c r="L163" i="7"/>
  <c r="L167" i="7"/>
  <c r="I170" i="7"/>
  <c r="H170" i="7"/>
  <c r="G175" i="9"/>
  <c r="L175" i="9" s="1"/>
  <c r="M172" i="7"/>
  <c r="L172" i="7"/>
  <c r="H205" i="7"/>
  <c r="I205" i="7"/>
  <c r="H188" i="7"/>
  <c r="L190" i="7"/>
  <c r="H192" i="7"/>
  <c r="L194" i="7"/>
  <c r="H196" i="7"/>
  <c r="L198" i="7"/>
  <c r="H200" i="7"/>
  <c r="L202" i="7"/>
  <c r="G159" i="7"/>
  <c r="K161" i="7"/>
  <c r="G163" i="7"/>
  <c r="K165" i="7"/>
  <c r="G167" i="7"/>
  <c r="K169" i="7"/>
  <c r="G171" i="7"/>
  <c r="K173" i="7"/>
  <c r="G175" i="7"/>
  <c r="K179" i="7"/>
  <c r="G181" i="7"/>
  <c r="K183" i="7"/>
  <c r="G185" i="7"/>
  <c r="K187" i="7"/>
  <c r="G189" i="7"/>
  <c r="M190" i="7"/>
  <c r="K191" i="7"/>
  <c r="G193" i="7"/>
  <c r="M194" i="7"/>
  <c r="K195" i="7"/>
  <c r="G197" i="7"/>
  <c r="M198" i="7"/>
  <c r="K199" i="7"/>
  <c r="G201" i="7"/>
  <c r="M202" i="7"/>
  <c r="K203" i="7"/>
  <c r="H201" i="7"/>
  <c r="M161" i="7"/>
  <c r="M165" i="7"/>
  <c r="K166" i="7"/>
  <c r="G168" i="7"/>
  <c r="M169" i="7"/>
  <c r="K170" i="7"/>
  <c r="G172" i="7"/>
  <c r="M173" i="7"/>
  <c r="K174" i="7"/>
  <c r="G176" i="7"/>
  <c r="G178" i="7"/>
  <c r="M179" i="7"/>
  <c r="K180" i="7"/>
  <c r="G182" i="7"/>
  <c r="M183" i="7"/>
  <c r="K184" i="7"/>
  <c r="G186" i="7"/>
  <c r="M187" i="7"/>
  <c r="K188" i="7"/>
  <c r="G190" i="7"/>
  <c r="M191" i="7"/>
  <c r="K192" i="7"/>
  <c r="G194" i="7"/>
  <c r="M195" i="7"/>
  <c r="K196" i="7"/>
  <c r="G198" i="7"/>
  <c r="M199" i="7"/>
  <c r="K200" i="7"/>
  <c r="G202" i="7"/>
  <c r="M203" i="7"/>
  <c r="M205" i="7"/>
  <c r="N8" i="9"/>
  <c r="O8" i="9" s="1"/>
  <c r="M166" i="7"/>
  <c r="M170" i="7"/>
  <c r="M174" i="7"/>
  <c r="M180" i="7"/>
  <c r="M184" i="7"/>
  <c r="M188" i="7"/>
  <c r="M192" i="7"/>
  <c r="M196" i="7"/>
  <c r="M200" i="7"/>
  <c r="H210" i="9"/>
  <c r="G210" i="9"/>
  <c r="F210" i="9"/>
  <c r="E210" i="9"/>
  <c r="D210" i="9"/>
  <c r="O210" i="5" l="1"/>
  <c r="P156" i="7"/>
  <c r="H173" i="9"/>
  <c r="M173" i="9" s="1"/>
  <c r="O68" i="7"/>
  <c r="O156" i="7"/>
  <c r="P68" i="7"/>
  <c r="O124" i="7"/>
  <c r="Q156" i="7"/>
  <c r="P127" i="7"/>
  <c r="Q127" i="7"/>
  <c r="Q124" i="7"/>
  <c r="P47" i="7"/>
  <c r="P31" i="7"/>
  <c r="H71" i="9"/>
  <c r="M71" i="9" s="1"/>
  <c r="O45" i="7"/>
  <c r="O127" i="7"/>
  <c r="O170" i="7"/>
  <c r="H127" i="9"/>
  <c r="M127" i="9" s="1"/>
  <c r="P90" i="7"/>
  <c r="Q47" i="7"/>
  <c r="Q31" i="7"/>
  <c r="P45" i="7"/>
  <c r="O165" i="7"/>
  <c r="P170" i="7"/>
  <c r="Q90" i="7"/>
  <c r="O31" i="7"/>
  <c r="Q45" i="7"/>
  <c r="O90" i="7"/>
  <c r="P143" i="7"/>
  <c r="Q64" i="7"/>
  <c r="O115" i="7"/>
  <c r="O47" i="7"/>
  <c r="P46" i="7"/>
  <c r="Q143" i="7"/>
  <c r="O49" i="7"/>
  <c r="Q115" i="7"/>
  <c r="Q46" i="7"/>
  <c r="P40" i="7"/>
  <c r="O40" i="7"/>
  <c r="Q65" i="7"/>
  <c r="P49" i="7"/>
  <c r="Q40" i="7"/>
  <c r="O32" i="7"/>
  <c r="Q49" i="7"/>
  <c r="P199" i="7"/>
  <c r="H68" i="9"/>
  <c r="M68" i="9" s="1"/>
  <c r="O199" i="7"/>
  <c r="P134" i="7"/>
  <c r="H202" i="9"/>
  <c r="M202" i="9" s="1"/>
  <c r="Q134" i="7"/>
  <c r="O65" i="7"/>
  <c r="H137" i="9"/>
  <c r="M137" i="9" s="1"/>
  <c r="P165" i="7"/>
  <c r="Q165" i="7"/>
  <c r="G207" i="7"/>
  <c r="G208" i="7" s="1"/>
  <c r="H207" i="7"/>
  <c r="H208" i="7" s="1"/>
  <c r="E89" i="5"/>
  <c r="F89" i="5"/>
  <c r="M207" i="5"/>
  <c r="K207" i="5"/>
  <c r="G105" i="5"/>
  <c r="F105" i="5"/>
  <c r="E105" i="5"/>
  <c r="D199" i="9"/>
  <c r="I199" i="9" s="1"/>
  <c r="G196" i="5"/>
  <c r="J210" i="9"/>
  <c r="D217" i="9" s="1"/>
  <c r="E217" i="9" s="1"/>
  <c r="I7" i="10" s="1"/>
  <c r="G171" i="5"/>
  <c r="J207" i="5"/>
  <c r="O207" i="5"/>
  <c r="E167" i="6"/>
  <c r="E152" i="5"/>
  <c r="E148" i="6"/>
  <c r="E171" i="5"/>
  <c r="F57" i="5"/>
  <c r="E57" i="5"/>
  <c r="N207" i="5"/>
  <c r="I207" i="5"/>
  <c r="I208" i="5" s="1"/>
  <c r="G137" i="5"/>
  <c r="F137" i="5"/>
  <c r="E137" i="5"/>
  <c r="C6" i="3"/>
  <c r="H188" i="9"/>
  <c r="M188" i="9" s="1"/>
  <c r="Q185" i="7"/>
  <c r="P185" i="7"/>
  <c r="O185" i="7"/>
  <c r="E181" i="8"/>
  <c r="H106" i="9"/>
  <c r="M106" i="9" s="1"/>
  <c r="P103" i="7"/>
  <c r="O103" i="7"/>
  <c r="Q103" i="7"/>
  <c r="E99" i="8"/>
  <c r="D89" i="9"/>
  <c r="E82" i="6"/>
  <c r="G86" i="5"/>
  <c r="F86" i="5"/>
  <c r="E86" i="5"/>
  <c r="H55" i="9"/>
  <c r="M55" i="9" s="1"/>
  <c r="E48" i="8"/>
  <c r="Q52" i="7"/>
  <c r="P52" i="7"/>
  <c r="O52" i="7"/>
  <c r="D127" i="9"/>
  <c r="G124" i="5"/>
  <c r="F124" i="5"/>
  <c r="E120" i="6"/>
  <c r="E124" i="5"/>
  <c r="D91" i="9"/>
  <c r="F88" i="5"/>
  <c r="G88" i="5"/>
  <c r="E84" i="6"/>
  <c r="E88" i="5"/>
  <c r="H120" i="9"/>
  <c r="M120" i="9" s="1"/>
  <c r="O117" i="7"/>
  <c r="E113" i="8"/>
  <c r="Q117" i="7"/>
  <c r="P117" i="7"/>
  <c r="H109" i="9"/>
  <c r="M109" i="9" s="1"/>
  <c r="E102" i="8"/>
  <c r="Q106" i="7"/>
  <c r="P106" i="7"/>
  <c r="O106" i="7"/>
  <c r="H29" i="9"/>
  <c r="M29" i="9" s="1"/>
  <c r="O26" i="7"/>
  <c r="E22" i="8"/>
  <c r="Q26" i="7"/>
  <c r="P26" i="7"/>
  <c r="H114" i="9"/>
  <c r="M114" i="9" s="1"/>
  <c r="Q111" i="7"/>
  <c r="O111" i="7"/>
  <c r="E107" i="8"/>
  <c r="P111" i="7"/>
  <c r="H32" i="9"/>
  <c r="M32" i="9" s="1"/>
  <c r="Q29" i="7"/>
  <c r="P29" i="7"/>
  <c r="O29" i="7"/>
  <c r="E25" i="8"/>
  <c r="H194" i="9"/>
  <c r="M194" i="9" s="1"/>
  <c r="O191" i="7"/>
  <c r="E187" i="8"/>
  <c r="P191" i="7"/>
  <c r="Q191" i="7"/>
  <c r="H65" i="9"/>
  <c r="M65" i="9" s="1"/>
  <c r="Q62" i="7"/>
  <c r="O62" i="7"/>
  <c r="E58" i="8"/>
  <c r="P62" i="7"/>
  <c r="H47" i="9"/>
  <c r="M47" i="9" s="1"/>
  <c r="E40" i="8"/>
  <c r="Q44" i="7"/>
  <c r="P44" i="7"/>
  <c r="O44" i="7"/>
  <c r="H26" i="9"/>
  <c r="M26" i="9" s="1"/>
  <c r="Q23" i="7"/>
  <c r="P23" i="7"/>
  <c r="E19" i="8"/>
  <c r="O23" i="7"/>
  <c r="F205" i="5"/>
  <c r="E205" i="5"/>
  <c r="E201" i="6"/>
  <c r="G205" i="5"/>
  <c r="H66" i="9"/>
  <c r="M66" i="9" s="1"/>
  <c r="O63" i="7"/>
  <c r="P63" i="7"/>
  <c r="Q63" i="7"/>
  <c r="E59" i="8"/>
  <c r="H129" i="9"/>
  <c r="M129" i="9" s="1"/>
  <c r="Q126" i="7"/>
  <c r="E122" i="8"/>
  <c r="P126" i="7"/>
  <c r="O126" i="7"/>
  <c r="D181" i="9"/>
  <c r="E174" i="6"/>
  <c r="F178" i="5"/>
  <c r="G178" i="5"/>
  <c r="E178" i="5"/>
  <c r="D64" i="9"/>
  <c r="G61" i="5"/>
  <c r="E57" i="6"/>
  <c r="F61" i="5"/>
  <c r="E61" i="5"/>
  <c r="D28" i="9"/>
  <c r="E21" i="6"/>
  <c r="G25" i="5"/>
  <c r="F25" i="5"/>
  <c r="E25" i="5"/>
  <c r="D20" i="9"/>
  <c r="G17" i="5"/>
  <c r="E13" i="6"/>
  <c r="F17" i="5"/>
  <c r="E17" i="5"/>
  <c r="H62" i="9"/>
  <c r="M62" i="9" s="1"/>
  <c r="O59" i="7"/>
  <c r="E55" i="8"/>
  <c r="P59" i="7"/>
  <c r="Q59" i="7"/>
  <c r="D98" i="9"/>
  <c r="F95" i="5"/>
  <c r="E91" i="6"/>
  <c r="E95" i="5"/>
  <c r="G95" i="5"/>
  <c r="D200" i="9"/>
  <c r="E193" i="6"/>
  <c r="G197" i="5"/>
  <c r="E197" i="5"/>
  <c r="F197" i="5"/>
  <c r="I190" i="9"/>
  <c r="I132" i="9"/>
  <c r="N132" i="9"/>
  <c r="O132" i="9" s="1"/>
  <c r="P132" i="9" s="1"/>
  <c r="D93" i="9"/>
  <c r="E86" i="6"/>
  <c r="E90" i="5"/>
  <c r="G90" i="5"/>
  <c r="F90" i="5"/>
  <c r="H99" i="9"/>
  <c r="M99" i="9" s="1"/>
  <c r="E92" i="8"/>
  <c r="Q96" i="7"/>
  <c r="O96" i="7"/>
  <c r="P96" i="7"/>
  <c r="D54" i="9"/>
  <c r="E51" i="5"/>
  <c r="G51" i="5"/>
  <c r="E47" i="6"/>
  <c r="F51" i="5"/>
  <c r="D46" i="9"/>
  <c r="E43" i="5"/>
  <c r="G43" i="5"/>
  <c r="E39" i="6"/>
  <c r="F43" i="5"/>
  <c r="D161" i="9"/>
  <c r="G158" i="5"/>
  <c r="E154" i="6"/>
  <c r="F158" i="5"/>
  <c r="E158" i="5"/>
  <c r="D149" i="9"/>
  <c r="E142" i="6"/>
  <c r="E146" i="5"/>
  <c r="G146" i="5"/>
  <c r="F146" i="5"/>
  <c r="D85" i="9"/>
  <c r="E78" i="6"/>
  <c r="E82" i="5"/>
  <c r="G82" i="5"/>
  <c r="F82" i="5"/>
  <c r="D44" i="9"/>
  <c r="E37" i="6"/>
  <c r="G41" i="5"/>
  <c r="F41" i="5"/>
  <c r="E41" i="5"/>
  <c r="D99" i="9"/>
  <c r="F96" i="5"/>
  <c r="G96" i="5"/>
  <c r="E92" i="6"/>
  <c r="E96" i="5"/>
  <c r="D163" i="9"/>
  <c r="F160" i="5"/>
  <c r="E160" i="5"/>
  <c r="E156" i="6"/>
  <c r="G160" i="5"/>
  <c r="I74" i="9"/>
  <c r="D39" i="9"/>
  <c r="G36" i="5"/>
  <c r="F36" i="5"/>
  <c r="E32" i="6"/>
  <c r="E36" i="5"/>
  <c r="D150" i="9"/>
  <c r="E147" i="5"/>
  <c r="G147" i="5"/>
  <c r="E143" i="6"/>
  <c r="F147" i="5"/>
  <c r="D31" i="9"/>
  <c r="E24" i="6"/>
  <c r="G28" i="5"/>
  <c r="F28" i="5"/>
  <c r="E28" i="5"/>
  <c r="I83" i="9"/>
  <c r="D191" i="9"/>
  <c r="E188" i="5"/>
  <c r="E184" i="6"/>
  <c r="G188" i="5"/>
  <c r="F188" i="5"/>
  <c r="I192" i="9"/>
  <c r="H113" i="9"/>
  <c r="M113" i="9" s="1"/>
  <c r="E106" i="8"/>
  <c r="P110" i="7"/>
  <c r="O110" i="7"/>
  <c r="Q110" i="7"/>
  <c r="H100" i="9"/>
  <c r="M100" i="9" s="1"/>
  <c r="E93" i="8"/>
  <c r="Q97" i="7"/>
  <c r="O97" i="7"/>
  <c r="P97" i="7"/>
  <c r="D139" i="9"/>
  <c r="F136" i="5"/>
  <c r="E136" i="5"/>
  <c r="G136" i="5"/>
  <c r="E132" i="6"/>
  <c r="D107" i="9"/>
  <c r="F104" i="5"/>
  <c r="G104" i="5"/>
  <c r="E100" i="6"/>
  <c r="E104" i="5"/>
  <c r="D152" i="9"/>
  <c r="G149" i="5"/>
  <c r="E145" i="6"/>
  <c r="F149" i="5"/>
  <c r="E149" i="5"/>
  <c r="D137" i="9"/>
  <c r="G134" i="5"/>
  <c r="E130" i="6"/>
  <c r="F134" i="5"/>
  <c r="E134" i="5"/>
  <c r="D73" i="9"/>
  <c r="G70" i="5"/>
  <c r="E66" i="6"/>
  <c r="F70" i="5"/>
  <c r="E70" i="5"/>
  <c r="I138" i="9"/>
  <c r="D43" i="9"/>
  <c r="F40" i="5"/>
  <c r="G40" i="5"/>
  <c r="E36" i="6"/>
  <c r="E40" i="5"/>
  <c r="I14" i="9"/>
  <c r="N14" i="9"/>
  <c r="O14" i="9" s="1"/>
  <c r="P14" i="9" s="1"/>
  <c r="H166" i="9"/>
  <c r="M166" i="9" s="1"/>
  <c r="Q163" i="7"/>
  <c r="O163" i="7"/>
  <c r="E159" i="8"/>
  <c r="P163" i="7"/>
  <c r="H144" i="9"/>
  <c r="M144" i="9" s="1"/>
  <c r="O141" i="7"/>
  <c r="P141" i="7"/>
  <c r="E137" i="8"/>
  <c r="Q141" i="7"/>
  <c r="H125" i="9"/>
  <c r="M125" i="9" s="1"/>
  <c r="Q122" i="7"/>
  <c r="O122" i="7"/>
  <c r="E118" i="8"/>
  <c r="P122" i="7"/>
  <c r="H101" i="9"/>
  <c r="M101" i="9" s="1"/>
  <c r="E94" i="8"/>
  <c r="Q98" i="7"/>
  <c r="P98" i="7"/>
  <c r="O98" i="7"/>
  <c r="H25" i="9"/>
  <c r="M25" i="9" s="1"/>
  <c r="O22" i="7"/>
  <c r="E18" i="8"/>
  <c r="Q22" i="7"/>
  <c r="P22" i="7"/>
  <c r="H167" i="9"/>
  <c r="M167" i="9" s="1"/>
  <c r="Q164" i="7"/>
  <c r="O164" i="7"/>
  <c r="E160" i="8"/>
  <c r="P164" i="7"/>
  <c r="H94" i="9"/>
  <c r="M94" i="9" s="1"/>
  <c r="O91" i="7"/>
  <c r="Q91" i="7"/>
  <c r="P91" i="7"/>
  <c r="E87" i="8"/>
  <c r="H46" i="9"/>
  <c r="M46" i="9" s="1"/>
  <c r="O43" i="7"/>
  <c r="E39" i="8"/>
  <c r="Q43" i="7"/>
  <c r="P43" i="7"/>
  <c r="H28" i="9"/>
  <c r="M28" i="9" s="1"/>
  <c r="Q25" i="7"/>
  <c r="P25" i="7"/>
  <c r="O25" i="7"/>
  <c r="E21" i="8"/>
  <c r="H12" i="9"/>
  <c r="M12" i="9" s="1"/>
  <c r="Q9" i="7"/>
  <c r="P9" i="7"/>
  <c r="O9" i="7"/>
  <c r="E5" i="8"/>
  <c r="H90" i="9"/>
  <c r="M90" i="9" s="1"/>
  <c r="O87" i="7"/>
  <c r="P87" i="7"/>
  <c r="E83" i="8"/>
  <c r="Q87" i="7"/>
  <c r="H131" i="9"/>
  <c r="M131" i="9" s="1"/>
  <c r="Q128" i="7"/>
  <c r="O128" i="7"/>
  <c r="P128" i="7"/>
  <c r="E124" i="8"/>
  <c r="H148" i="9"/>
  <c r="M148" i="9" s="1"/>
  <c r="O145" i="7"/>
  <c r="E141" i="8"/>
  <c r="Q145" i="7"/>
  <c r="P145" i="7"/>
  <c r="H172" i="9"/>
  <c r="M172" i="9" s="1"/>
  <c r="O169" i="7"/>
  <c r="E165" i="8"/>
  <c r="Q169" i="7"/>
  <c r="P169" i="7"/>
  <c r="D128" i="9"/>
  <c r="G125" i="5"/>
  <c r="E121" i="6"/>
  <c r="F125" i="5"/>
  <c r="E125" i="5"/>
  <c r="D96" i="9"/>
  <c r="G93" i="5"/>
  <c r="E89" i="6"/>
  <c r="F93" i="5"/>
  <c r="E93" i="5"/>
  <c r="D71" i="9"/>
  <c r="G68" i="5"/>
  <c r="E64" i="6"/>
  <c r="F68" i="5"/>
  <c r="E68" i="5"/>
  <c r="D49" i="9"/>
  <c r="E42" i="6"/>
  <c r="G46" i="5"/>
  <c r="F46" i="5"/>
  <c r="E46" i="5"/>
  <c r="H31" i="9"/>
  <c r="M31" i="9" s="1"/>
  <c r="E24" i="8"/>
  <c r="Q28" i="7"/>
  <c r="P28" i="7"/>
  <c r="O28" i="7"/>
  <c r="D56" i="9"/>
  <c r="G53" i="5"/>
  <c r="E49" i="6"/>
  <c r="F53" i="5"/>
  <c r="E53" i="5"/>
  <c r="D88" i="9"/>
  <c r="G85" i="5"/>
  <c r="E81" i="6"/>
  <c r="F85" i="5"/>
  <c r="E85" i="5"/>
  <c r="D188" i="9"/>
  <c r="F185" i="5"/>
  <c r="G185" i="5"/>
  <c r="E185" i="5"/>
  <c r="E181" i="6"/>
  <c r="D144" i="9"/>
  <c r="G141" i="5"/>
  <c r="E137" i="6"/>
  <c r="F141" i="5"/>
  <c r="E141" i="5"/>
  <c r="D80" i="9"/>
  <c r="G77" i="5"/>
  <c r="E73" i="6"/>
  <c r="F77" i="5"/>
  <c r="E77" i="5"/>
  <c r="D52" i="9"/>
  <c r="E45" i="6"/>
  <c r="G49" i="5"/>
  <c r="F49" i="5"/>
  <c r="E49" i="5"/>
  <c r="I175" i="9"/>
  <c r="N175" i="9"/>
  <c r="O175" i="9" s="1"/>
  <c r="P175" i="9" s="1"/>
  <c r="D169" i="9"/>
  <c r="G166" i="5"/>
  <c r="E166" i="5"/>
  <c r="F166" i="5"/>
  <c r="E162" i="6"/>
  <c r="N173" i="9"/>
  <c r="O173" i="9" s="1"/>
  <c r="P173" i="9" s="1"/>
  <c r="I173" i="9"/>
  <c r="I78" i="9"/>
  <c r="I23" i="9"/>
  <c r="D97" i="9"/>
  <c r="F94" i="5"/>
  <c r="E94" i="5"/>
  <c r="G94" i="5"/>
  <c r="E90" i="6"/>
  <c r="K207" i="7"/>
  <c r="K208" i="7" s="1"/>
  <c r="N155" i="9"/>
  <c r="O155" i="9" s="1"/>
  <c r="P155" i="9" s="1"/>
  <c r="I155" i="9"/>
  <c r="I174" i="9"/>
  <c r="H191" i="9"/>
  <c r="M191" i="9" s="1"/>
  <c r="E184" i="8"/>
  <c r="Q188" i="7"/>
  <c r="P188" i="7"/>
  <c r="O188" i="7"/>
  <c r="H184" i="9"/>
  <c r="M184" i="9" s="1"/>
  <c r="Q181" i="7"/>
  <c r="P181" i="7"/>
  <c r="O181" i="7"/>
  <c r="E177" i="8"/>
  <c r="D121" i="9"/>
  <c r="E114" i="6"/>
  <c r="G118" i="5"/>
  <c r="F118" i="5"/>
  <c r="E118" i="5"/>
  <c r="D81" i="9"/>
  <c r="E78" i="5"/>
  <c r="E74" i="6"/>
  <c r="G78" i="5"/>
  <c r="F78" i="5"/>
  <c r="D47" i="9"/>
  <c r="G44" i="5"/>
  <c r="F44" i="5"/>
  <c r="E40" i="6"/>
  <c r="E44" i="5"/>
  <c r="D162" i="9"/>
  <c r="F159" i="5"/>
  <c r="E155" i="6"/>
  <c r="G159" i="5"/>
  <c r="E159" i="5"/>
  <c r="I18" i="9"/>
  <c r="N18" i="9"/>
  <c r="O18" i="9" s="1"/>
  <c r="P18" i="9" s="1"/>
  <c r="H175" i="9"/>
  <c r="M175" i="9" s="1"/>
  <c r="Q172" i="7"/>
  <c r="O172" i="7"/>
  <c r="E168" i="8"/>
  <c r="P172" i="7"/>
  <c r="H181" i="9"/>
  <c r="M181" i="9" s="1"/>
  <c r="Q178" i="7"/>
  <c r="O178" i="7"/>
  <c r="P178" i="7"/>
  <c r="E174" i="8"/>
  <c r="H150" i="9"/>
  <c r="M150" i="9" s="1"/>
  <c r="Q147" i="7"/>
  <c r="O147" i="7"/>
  <c r="E143" i="8"/>
  <c r="P147" i="7"/>
  <c r="H21" i="9"/>
  <c r="M21" i="9" s="1"/>
  <c r="O18" i="7"/>
  <c r="E14" i="8"/>
  <c r="Q18" i="7"/>
  <c r="P18" i="7"/>
  <c r="H196" i="9"/>
  <c r="M196" i="9" s="1"/>
  <c r="Q193" i="7"/>
  <c r="P193" i="7"/>
  <c r="O193" i="7"/>
  <c r="E189" i="8"/>
  <c r="H138" i="9"/>
  <c r="M138" i="9" s="1"/>
  <c r="Q135" i="7"/>
  <c r="O135" i="7"/>
  <c r="P135" i="7"/>
  <c r="E131" i="8"/>
  <c r="H54" i="9"/>
  <c r="M54" i="9" s="1"/>
  <c r="O51" i="7"/>
  <c r="E47" i="8"/>
  <c r="Q51" i="7"/>
  <c r="P51" i="7"/>
  <c r="H38" i="9"/>
  <c r="M38" i="9" s="1"/>
  <c r="O35" i="7"/>
  <c r="E31" i="8"/>
  <c r="Q35" i="7"/>
  <c r="P35" i="7"/>
  <c r="H189" i="9"/>
  <c r="M189" i="9" s="1"/>
  <c r="Q186" i="7"/>
  <c r="O186" i="7"/>
  <c r="E182" i="8"/>
  <c r="P186" i="7"/>
  <c r="H154" i="9"/>
  <c r="M154" i="9" s="1"/>
  <c r="Q151" i="7"/>
  <c r="O151" i="7"/>
  <c r="P151" i="7"/>
  <c r="E147" i="8"/>
  <c r="H98" i="9"/>
  <c r="M98" i="9" s="1"/>
  <c r="O95" i="7"/>
  <c r="E91" i="8"/>
  <c r="Q95" i="7"/>
  <c r="P95" i="7"/>
  <c r="H27" i="9"/>
  <c r="M27" i="9" s="1"/>
  <c r="E20" i="8"/>
  <c r="O24" i="7"/>
  <c r="Q24" i="7"/>
  <c r="P24" i="7"/>
  <c r="H122" i="9"/>
  <c r="M122" i="9" s="1"/>
  <c r="Q119" i="7"/>
  <c r="O119" i="7"/>
  <c r="P119" i="7"/>
  <c r="E115" i="8"/>
  <c r="H108" i="9"/>
  <c r="M108" i="9" s="1"/>
  <c r="E101" i="8"/>
  <c r="Q105" i="7"/>
  <c r="O105" i="7"/>
  <c r="P105" i="7"/>
  <c r="H104" i="9"/>
  <c r="M104" i="9" s="1"/>
  <c r="E97" i="8"/>
  <c r="Q101" i="7"/>
  <c r="O101" i="7"/>
  <c r="P101" i="7"/>
  <c r="H171" i="9"/>
  <c r="M171" i="9" s="1"/>
  <c r="Q168" i="7"/>
  <c r="O168" i="7"/>
  <c r="E164" i="8"/>
  <c r="P168" i="7"/>
  <c r="D201" i="9"/>
  <c r="E194" i="6"/>
  <c r="G198" i="5"/>
  <c r="F198" i="5"/>
  <c r="E198" i="5"/>
  <c r="H115" i="9"/>
  <c r="M115" i="9" s="1"/>
  <c r="Q112" i="7"/>
  <c r="O112" i="7"/>
  <c r="P112" i="7"/>
  <c r="E108" i="8"/>
  <c r="H80" i="9"/>
  <c r="M80" i="9" s="1"/>
  <c r="E73" i="8"/>
  <c r="Q77" i="7"/>
  <c r="P77" i="7"/>
  <c r="O77" i="7"/>
  <c r="D189" i="9"/>
  <c r="E182" i="6"/>
  <c r="F186" i="5"/>
  <c r="E186" i="5"/>
  <c r="G186" i="5"/>
  <c r="D135" i="9"/>
  <c r="G132" i="5"/>
  <c r="E132" i="5"/>
  <c r="E128" i="6"/>
  <c r="F132" i="5"/>
  <c r="D103" i="9"/>
  <c r="G100" i="5"/>
  <c r="E100" i="5"/>
  <c r="E96" i="6"/>
  <c r="F100" i="5"/>
  <c r="D178" i="9"/>
  <c r="F175" i="5"/>
  <c r="G175" i="5"/>
  <c r="E171" i="6"/>
  <c r="E175" i="5"/>
  <c r="D33" i="9"/>
  <c r="E30" i="5"/>
  <c r="E26" i="6"/>
  <c r="F30" i="5"/>
  <c r="G30" i="5"/>
  <c r="D25" i="9"/>
  <c r="E22" i="5"/>
  <c r="E18" i="6"/>
  <c r="G22" i="5"/>
  <c r="F22" i="5"/>
  <c r="D17" i="9"/>
  <c r="E14" i="5"/>
  <c r="E10" i="6"/>
  <c r="G14" i="5"/>
  <c r="F14" i="5"/>
  <c r="D22" i="9"/>
  <c r="F19" i="5"/>
  <c r="E19" i="5"/>
  <c r="E15" i="6"/>
  <c r="G19" i="5"/>
  <c r="D113" i="9"/>
  <c r="E106" i="6"/>
  <c r="G110" i="5"/>
  <c r="F110" i="5"/>
  <c r="E110" i="5"/>
  <c r="N68" i="9"/>
  <c r="O68" i="9" s="1"/>
  <c r="P68" i="9" s="1"/>
  <c r="I68" i="9"/>
  <c r="D40" i="9"/>
  <c r="G37" i="5"/>
  <c r="E33" i="6"/>
  <c r="F37" i="5"/>
  <c r="E37" i="5"/>
  <c r="D185" i="9"/>
  <c r="G182" i="5"/>
  <c r="E182" i="5"/>
  <c r="F182" i="5"/>
  <c r="E178" i="6"/>
  <c r="D165" i="9"/>
  <c r="E158" i="6"/>
  <c r="E162" i="5"/>
  <c r="G162" i="5"/>
  <c r="F162" i="5"/>
  <c r="I124" i="9"/>
  <c r="N124" i="9"/>
  <c r="O124" i="9" s="1"/>
  <c r="P124" i="9" s="1"/>
  <c r="N60" i="9"/>
  <c r="O60" i="9" s="1"/>
  <c r="P60" i="9" s="1"/>
  <c r="I60" i="9"/>
  <c r="D37" i="9"/>
  <c r="E30" i="6"/>
  <c r="E34" i="5"/>
  <c r="G34" i="5"/>
  <c r="F34" i="5"/>
  <c r="H134" i="9"/>
  <c r="M134" i="9" s="1"/>
  <c r="Q131" i="7"/>
  <c r="O131" i="7"/>
  <c r="E127" i="8"/>
  <c r="P131" i="7"/>
  <c r="I179" i="9"/>
  <c r="I167" i="9"/>
  <c r="N167" i="9"/>
  <c r="O167" i="9" s="1"/>
  <c r="P167" i="9" s="1"/>
  <c r="D172" i="9"/>
  <c r="E165" i="6"/>
  <c r="F169" i="5"/>
  <c r="G169" i="5"/>
  <c r="E169" i="5"/>
  <c r="D62" i="9"/>
  <c r="E59" i="5"/>
  <c r="G59" i="5"/>
  <c r="E55" i="6"/>
  <c r="F59" i="5"/>
  <c r="D87" i="9"/>
  <c r="G84" i="5"/>
  <c r="F84" i="5"/>
  <c r="E80" i="6"/>
  <c r="E84" i="5"/>
  <c r="D136" i="9"/>
  <c r="G133" i="5"/>
  <c r="E133" i="5"/>
  <c r="F133" i="5"/>
  <c r="E129" i="6"/>
  <c r="D118" i="9"/>
  <c r="E115" i="5"/>
  <c r="G115" i="5"/>
  <c r="E111" i="6"/>
  <c r="F115" i="5"/>
  <c r="I34" i="9"/>
  <c r="N34" i="9"/>
  <c r="O34" i="9" s="1"/>
  <c r="P34" i="9" s="1"/>
  <c r="H10" i="9"/>
  <c r="M10" i="9" s="1"/>
  <c r="Q7" i="7"/>
  <c r="E3" i="8"/>
  <c r="P7" i="7"/>
  <c r="O7" i="7"/>
  <c r="D146" i="9"/>
  <c r="F143" i="5"/>
  <c r="G143" i="5"/>
  <c r="E139" i="6"/>
  <c r="E143" i="5"/>
  <c r="D114" i="9"/>
  <c r="F111" i="5"/>
  <c r="G111" i="5"/>
  <c r="E107" i="6"/>
  <c r="E111" i="5"/>
  <c r="D82" i="9"/>
  <c r="F79" i="5"/>
  <c r="G79" i="5"/>
  <c r="E75" i="6"/>
  <c r="E79" i="5"/>
  <c r="D63" i="9"/>
  <c r="G60" i="5"/>
  <c r="F60" i="5"/>
  <c r="E56" i="6"/>
  <c r="E60" i="5"/>
  <c r="F6" i="3"/>
  <c r="E211" i="2"/>
  <c r="G6" i="3" s="1"/>
  <c r="H6" i="3" s="1"/>
  <c r="I6" i="3" s="1"/>
  <c r="I147" i="9"/>
  <c r="D27" i="9"/>
  <c r="G24" i="5"/>
  <c r="F24" i="5"/>
  <c r="E24" i="5"/>
  <c r="E20" i="6"/>
  <c r="H157" i="9"/>
  <c r="M157" i="9" s="1"/>
  <c r="Q154" i="7"/>
  <c r="O154" i="7"/>
  <c r="E150" i="8"/>
  <c r="P154" i="7"/>
  <c r="H178" i="9"/>
  <c r="M178" i="9" s="1"/>
  <c r="Q175" i="7"/>
  <c r="P175" i="7"/>
  <c r="O175" i="7"/>
  <c r="E171" i="8"/>
  <c r="D160" i="9"/>
  <c r="G157" i="5"/>
  <c r="F157" i="5"/>
  <c r="E153" i="6"/>
  <c r="E157" i="5"/>
  <c r="H111" i="9"/>
  <c r="M111" i="9" s="1"/>
  <c r="O108" i="7"/>
  <c r="E104" i="8"/>
  <c r="Q108" i="7"/>
  <c r="P108" i="7"/>
  <c r="H103" i="9"/>
  <c r="M103" i="9" s="1"/>
  <c r="O100" i="7"/>
  <c r="E96" i="8"/>
  <c r="Q100" i="7"/>
  <c r="P100" i="7"/>
  <c r="H17" i="9"/>
  <c r="M17" i="9" s="1"/>
  <c r="O14" i="7"/>
  <c r="E10" i="8"/>
  <c r="Q14" i="7"/>
  <c r="P14" i="7"/>
  <c r="H147" i="9"/>
  <c r="M147" i="9" s="1"/>
  <c r="Q144" i="7"/>
  <c r="O144" i="7"/>
  <c r="E140" i="8"/>
  <c r="P144" i="7"/>
  <c r="H53" i="9"/>
  <c r="M53" i="9" s="1"/>
  <c r="Q50" i="7"/>
  <c r="E46" i="8"/>
  <c r="P50" i="7"/>
  <c r="O50" i="7"/>
  <c r="H37" i="9"/>
  <c r="M37" i="9" s="1"/>
  <c r="Q34" i="7"/>
  <c r="E30" i="8"/>
  <c r="P34" i="7"/>
  <c r="O34" i="7"/>
  <c r="H23" i="9"/>
  <c r="M23" i="9" s="1"/>
  <c r="E16" i="8"/>
  <c r="O20" i="7"/>
  <c r="P20" i="7"/>
  <c r="Q20" i="7"/>
  <c r="H156" i="9"/>
  <c r="M156" i="9" s="1"/>
  <c r="O153" i="7"/>
  <c r="E149" i="8"/>
  <c r="Q153" i="7"/>
  <c r="P153" i="7"/>
  <c r="I207" i="7"/>
  <c r="I208" i="7" s="1"/>
  <c r="H187" i="9"/>
  <c r="M187" i="9" s="1"/>
  <c r="E180" i="8"/>
  <c r="Q184" i="7"/>
  <c r="P184" i="7"/>
  <c r="O184" i="7"/>
  <c r="H110" i="9"/>
  <c r="M110" i="9" s="1"/>
  <c r="P107" i="7"/>
  <c r="O107" i="7"/>
  <c r="Q107" i="7"/>
  <c r="E103" i="8"/>
  <c r="H87" i="9"/>
  <c r="M87" i="9" s="1"/>
  <c r="P84" i="7"/>
  <c r="O84" i="7"/>
  <c r="E80" i="8"/>
  <c r="Q84" i="7"/>
  <c r="H22" i="9"/>
  <c r="M22" i="9" s="1"/>
  <c r="Q19" i="7"/>
  <c r="P19" i="7"/>
  <c r="E15" i="8"/>
  <c r="O19" i="7"/>
  <c r="D203" i="9"/>
  <c r="E196" i="6"/>
  <c r="G200" i="5"/>
  <c r="F200" i="5"/>
  <c r="E200" i="5"/>
  <c r="D187" i="9"/>
  <c r="G184" i="5"/>
  <c r="F184" i="5"/>
  <c r="E184" i="5"/>
  <c r="E180" i="6"/>
  <c r="D70" i="9"/>
  <c r="E67" i="5"/>
  <c r="G67" i="5"/>
  <c r="F67" i="5"/>
  <c r="E63" i="6"/>
  <c r="D66" i="9"/>
  <c r="F63" i="5"/>
  <c r="E59" i="6"/>
  <c r="E63" i="5"/>
  <c r="G63" i="5"/>
  <c r="D13" i="9"/>
  <c r="F10" i="5"/>
  <c r="E10" i="5"/>
  <c r="E6" i="6"/>
  <c r="G10" i="5"/>
  <c r="D196" i="9"/>
  <c r="F193" i="5"/>
  <c r="E193" i="5"/>
  <c r="G193" i="5"/>
  <c r="E189" i="6"/>
  <c r="D125" i="9"/>
  <c r="E118" i="6"/>
  <c r="E122" i="5"/>
  <c r="G122" i="5"/>
  <c r="F122" i="5"/>
  <c r="I53" i="9"/>
  <c r="I45" i="9"/>
  <c r="H40" i="9"/>
  <c r="M40" i="9" s="1"/>
  <c r="Q37" i="7"/>
  <c r="P37" i="7"/>
  <c r="O37" i="7"/>
  <c r="E33" i="8"/>
  <c r="D105" i="9"/>
  <c r="E98" i="6"/>
  <c r="G102" i="5"/>
  <c r="E102" i="5"/>
  <c r="F102" i="5"/>
  <c r="D186" i="9"/>
  <c r="G183" i="5"/>
  <c r="F183" i="5"/>
  <c r="E183" i="5"/>
  <c r="E179" i="6"/>
  <c r="D36" i="9"/>
  <c r="E29" i="6"/>
  <c r="E33" i="5"/>
  <c r="G33" i="5"/>
  <c r="F33" i="5"/>
  <c r="L207" i="7"/>
  <c r="L208" i="7" s="1"/>
  <c r="D159" i="9"/>
  <c r="G156" i="5"/>
  <c r="E156" i="5"/>
  <c r="F156" i="5"/>
  <c r="E152" i="6"/>
  <c r="N115" i="9"/>
  <c r="O115" i="9" s="1"/>
  <c r="P115" i="9" s="1"/>
  <c r="I115" i="9"/>
  <c r="D170" i="9"/>
  <c r="F167" i="5"/>
  <c r="G167" i="5"/>
  <c r="E163" i="6"/>
  <c r="E167" i="5"/>
  <c r="D176" i="9"/>
  <c r="G173" i="5"/>
  <c r="F173" i="5"/>
  <c r="E169" i="6"/>
  <c r="E173" i="5"/>
  <c r="H95" i="9"/>
  <c r="M95" i="9" s="1"/>
  <c r="E88" i="8"/>
  <c r="Q92" i="7"/>
  <c r="P92" i="7"/>
  <c r="O92" i="7"/>
  <c r="H164" i="9"/>
  <c r="M164" i="9" s="1"/>
  <c r="O161" i="7"/>
  <c r="E157" i="8"/>
  <c r="Q161" i="7"/>
  <c r="P161" i="7"/>
  <c r="N16" i="9"/>
  <c r="O16" i="9" s="1"/>
  <c r="P16" i="9" s="1"/>
  <c r="D182" i="9"/>
  <c r="E175" i="6"/>
  <c r="E179" i="5"/>
  <c r="F179" i="5"/>
  <c r="G179" i="5"/>
  <c r="D67" i="9"/>
  <c r="F64" i="5"/>
  <c r="G64" i="5"/>
  <c r="E60" i="6"/>
  <c r="E64" i="5"/>
  <c r="I142" i="9"/>
  <c r="D116" i="9"/>
  <c r="E109" i="6"/>
  <c r="G113" i="5"/>
  <c r="F113" i="5"/>
  <c r="E113" i="5"/>
  <c r="I77" i="9"/>
  <c r="O205" i="7"/>
  <c r="E201" i="8"/>
  <c r="Q205" i="7"/>
  <c r="P205" i="7"/>
  <c r="H162" i="9"/>
  <c r="M162" i="9" s="1"/>
  <c r="Q159" i="7"/>
  <c r="O159" i="7"/>
  <c r="P159" i="7"/>
  <c r="E155" i="8"/>
  <c r="H174" i="9"/>
  <c r="M174" i="9" s="1"/>
  <c r="Q171" i="7"/>
  <c r="P171" i="7"/>
  <c r="O171" i="7"/>
  <c r="E167" i="8"/>
  <c r="H126" i="9"/>
  <c r="M126" i="9" s="1"/>
  <c r="Q123" i="7"/>
  <c r="O123" i="7"/>
  <c r="E119" i="8"/>
  <c r="P123" i="7"/>
  <c r="H79" i="9"/>
  <c r="M79" i="9" s="1"/>
  <c r="E72" i="8"/>
  <c r="Q76" i="7"/>
  <c r="P76" i="7"/>
  <c r="O76" i="7"/>
  <c r="H13" i="9"/>
  <c r="M13" i="9" s="1"/>
  <c r="O10" i="7"/>
  <c r="E6" i="8"/>
  <c r="Q10" i="7"/>
  <c r="P10" i="7"/>
  <c r="H200" i="9"/>
  <c r="M200" i="9" s="1"/>
  <c r="Q197" i="7"/>
  <c r="P197" i="7"/>
  <c r="O197" i="7"/>
  <c r="E193" i="8"/>
  <c r="H185" i="9"/>
  <c r="M185" i="9" s="1"/>
  <c r="Q182" i="7"/>
  <c r="O182" i="7"/>
  <c r="E178" i="8"/>
  <c r="P182" i="7"/>
  <c r="H135" i="9"/>
  <c r="M135" i="9" s="1"/>
  <c r="Q132" i="7"/>
  <c r="O132" i="7"/>
  <c r="E128" i="8"/>
  <c r="P132" i="7"/>
  <c r="H107" i="9"/>
  <c r="M107" i="9" s="1"/>
  <c r="E100" i="8"/>
  <c r="Q104" i="7"/>
  <c r="O104" i="7"/>
  <c r="P104" i="7"/>
  <c r="H19" i="9"/>
  <c r="M19" i="9" s="1"/>
  <c r="E12" i="8"/>
  <c r="O16" i="7"/>
  <c r="P16" i="7"/>
  <c r="Q16" i="7"/>
  <c r="H132" i="9"/>
  <c r="M132" i="9" s="1"/>
  <c r="O129" i="7"/>
  <c r="E125" i="8"/>
  <c r="Q129" i="7"/>
  <c r="P129" i="7"/>
  <c r="K210" i="9"/>
  <c r="D218" i="9" s="1"/>
  <c r="E218" i="9" s="1"/>
  <c r="H176" i="9"/>
  <c r="M176" i="9" s="1"/>
  <c r="O173" i="7"/>
  <c r="E169" i="8"/>
  <c r="Q173" i="7"/>
  <c r="P173" i="7"/>
  <c r="H39" i="9"/>
  <c r="M39" i="9" s="1"/>
  <c r="E32" i="8"/>
  <c r="Q36" i="7"/>
  <c r="P36" i="7"/>
  <c r="O36" i="7"/>
  <c r="H57" i="9"/>
  <c r="M57" i="9" s="1"/>
  <c r="Q54" i="7"/>
  <c r="P54" i="7"/>
  <c r="O54" i="7"/>
  <c r="E50" i="8"/>
  <c r="H77" i="9"/>
  <c r="M77" i="9" s="1"/>
  <c r="Q74" i="7"/>
  <c r="P74" i="7"/>
  <c r="O74" i="7"/>
  <c r="E70" i="8"/>
  <c r="H163" i="9"/>
  <c r="M163" i="9" s="1"/>
  <c r="Q160" i="7"/>
  <c r="O160" i="7"/>
  <c r="E156" i="8"/>
  <c r="P160" i="7"/>
  <c r="H151" i="9"/>
  <c r="M151" i="9" s="1"/>
  <c r="Q148" i="7"/>
  <c r="O148" i="7"/>
  <c r="E144" i="8"/>
  <c r="P148" i="7"/>
  <c r="H45" i="9"/>
  <c r="M45" i="9" s="1"/>
  <c r="Q42" i="7"/>
  <c r="E38" i="8"/>
  <c r="O42" i="7"/>
  <c r="P42" i="7"/>
  <c r="D177" i="9"/>
  <c r="G174" i="5"/>
  <c r="E170" i="6"/>
  <c r="F174" i="5"/>
  <c r="E174" i="5"/>
  <c r="D134" i="9"/>
  <c r="E131" i="5"/>
  <c r="G131" i="5"/>
  <c r="F131" i="5"/>
  <c r="E127" i="6"/>
  <c r="D102" i="9"/>
  <c r="E99" i="5"/>
  <c r="G99" i="5"/>
  <c r="F99" i="5"/>
  <c r="E95" i="6"/>
  <c r="D41" i="9"/>
  <c r="E34" i="6"/>
  <c r="G38" i="5"/>
  <c r="F38" i="5"/>
  <c r="E38" i="5"/>
  <c r="H56" i="9"/>
  <c r="M56" i="9" s="1"/>
  <c r="Q53" i="7"/>
  <c r="P53" i="7"/>
  <c r="O53" i="7"/>
  <c r="E49" i="8"/>
  <c r="D184" i="9"/>
  <c r="E177" i="6"/>
  <c r="G181" i="5"/>
  <c r="E181" i="5"/>
  <c r="F181" i="5"/>
  <c r="I158" i="9"/>
  <c r="D153" i="9"/>
  <c r="G150" i="5"/>
  <c r="E146" i="6"/>
  <c r="F150" i="5"/>
  <c r="E150" i="5"/>
  <c r="D120" i="9"/>
  <c r="G117" i="5"/>
  <c r="E113" i="6"/>
  <c r="F117" i="5"/>
  <c r="E117" i="5"/>
  <c r="D164" i="9"/>
  <c r="E157" i="6"/>
  <c r="F161" i="5"/>
  <c r="G161" i="5"/>
  <c r="E161" i="5"/>
  <c r="D58" i="9"/>
  <c r="F55" i="5"/>
  <c r="G55" i="5"/>
  <c r="E51" i="6"/>
  <c r="E55" i="5"/>
  <c r="N32" i="9"/>
  <c r="O32" i="9" s="1"/>
  <c r="P32" i="9" s="1"/>
  <c r="H153" i="9"/>
  <c r="M153" i="9" s="1"/>
  <c r="Q150" i="7"/>
  <c r="E146" i="8"/>
  <c r="P150" i="7"/>
  <c r="O150" i="7"/>
  <c r="D166" i="9"/>
  <c r="E163" i="5"/>
  <c r="E159" i="6"/>
  <c r="G163" i="5"/>
  <c r="F163" i="5"/>
  <c r="N143" i="9"/>
  <c r="O143" i="9" s="1"/>
  <c r="P143" i="9" s="1"/>
  <c r="I143" i="9"/>
  <c r="I111" i="9"/>
  <c r="N111" i="9"/>
  <c r="O111" i="9" s="1"/>
  <c r="P111" i="9" s="1"/>
  <c r="N79" i="9"/>
  <c r="O79" i="9" s="1"/>
  <c r="P79" i="9" s="1"/>
  <c r="I79" i="9"/>
  <c r="D51" i="9"/>
  <c r="F48" i="5"/>
  <c r="G48" i="5"/>
  <c r="E44" i="6"/>
  <c r="E48" i="5"/>
  <c r="I197" i="9"/>
  <c r="D171" i="9"/>
  <c r="F168" i="5"/>
  <c r="G168" i="5"/>
  <c r="E168" i="5"/>
  <c r="E164" i="6"/>
  <c r="I110" i="9"/>
  <c r="D104" i="9"/>
  <c r="G101" i="5"/>
  <c r="E101" i="5"/>
  <c r="F101" i="5"/>
  <c r="E97" i="6"/>
  <c r="D86" i="9"/>
  <c r="E83" i="5"/>
  <c r="G83" i="5"/>
  <c r="E79" i="6"/>
  <c r="F83" i="5"/>
  <c r="D72" i="9"/>
  <c r="G69" i="5"/>
  <c r="E69" i="5"/>
  <c r="F69" i="5"/>
  <c r="E65" i="6"/>
  <c r="I206" i="9"/>
  <c r="N206" i="9"/>
  <c r="O206" i="9" s="1"/>
  <c r="P206" i="9" s="1"/>
  <c r="M207" i="7"/>
  <c r="M208" i="7" s="1"/>
  <c r="I109" i="9"/>
  <c r="N109" i="9"/>
  <c r="O109" i="9" s="1"/>
  <c r="P109" i="9" s="1"/>
  <c r="D38" i="9"/>
  <c r="E35" i="5"/>
  <c r="G35" i="5"/>
  <c r="E31" i="6"/>
  <c r="F35" i="5"/>
  <c r="I84" i="9"/>
  <c r="H193" i="9"/>
  <c r="M193" i="9" s="1"/>
  <c r="Q190" i="7"/>
  <c r="O190" i="7"/>
  <c r="E186" i="8"/>
  <c r="P190" i="7"/>
  <c r="H42" i="9"/>
  <c r="M42" i="9" s="1"/>
  <c r="O39" i="7"/>
  <c r="Q39" i="7"/>
  <c r="P39" i="7"/>
  <c r="E35" i="8"/>
  <c r="D131" i="9"/>
  <c r="F128" i="5"/>
  <c r="G128" i="5"/>
  <c r="E124" i="6"/>
  <c r="E128" i="5"/>
  <c r="I35" i="9"/>
  <c r="N35" i="9"/>
  <c r="O35" i="9" s="1"/>
  <c r="P35" i="9" s="1"/>
  <c r="D123" i="9"/>
  <c r="F120" i="5"/>
  <c r="G120" i="5"/>
  <c r="E116" i="6"/>
  <c r="E120" i="5"/>
  <c r="D95" i="9"/>
  <c r="G92" i="5"/>
  <c r="F92" i="5"/>
  <c r="E88" i="6"/>
  <c r="E92" i="5"/>
  <c r="H205" i="9"/>
  <c r="Q202" i="7"/>
  <c r="O202" i="7"/>
  <c r="E198" i="8"/>
  <c r="P202" i="7"/>
  <c r="H203" i="9"/>
  <c r="M203" i="9" s="1"/>
  <c r="E196" i="8"/>
  <c r="Q200" i="7"/>
  <c r="P200" i="7"/>
  <c r="O200" i="7"/>
  <c r="H160" i="9"/>
  <c r="M160" i="9" s="1"/>
  <c r="O157" i="7"/>
  <c r="P157" i="7"/>
  <c r="E153" i="8"/>
  <c r="Q157" i="7"/>
  <c r="H141" i="9"/>
  <c r="M141" i="9" s="1"/>
  <c r="Q138" i="7"/>
  <c r="O138" i="7"/>
  <c r="E134" i="8"/>
  <c r="P138" i="7"/>
  <c r="H201" i="9"/>
  <c r="M201" i="9" s="1"/>
  <c r="Q198" i="7"/>
  <c r="O198" i="7"/>
  <c r="E194" i="8"/>
  <c r="P198" i="7"/>
  <c r="H199" i="9"/>
  <c r="E192" i="8"/>
  <c r="Q196" i="7"/>
  <c r="P196" i="7"/>
  <c r="O196" i="7"/>
  <c r="H170" i="9"/>
  <c r="M170" i="9" s="1"/>
  <c r="Q167" i="7"/>
  <c r="P167" i="7"/>
  <c r="O167" i="7"/>
  <c r="E163" i="8"/>
  <c r="H83" i="9"/>
  <c r="M83" i="9" s="1"/>
  <c r="O80" i="7"/>
  <c r="E76" i="8"/>
  <c r="Q80" i="7"/>
  <c r="P80" i="7"/>
  <c r="H73" i="9"/>
  <c r="M73" i="9" s="1"/>
  <c r="Q70" i="7"/>
  <c r="P70" i="7"/>
  <c r="O70" i="7"/>
  <c r="E66" i="8"/>
  <c r="H158" i="9"/>
  <c r="M158" i="9" s="1"/>
  <c r="Q155" i="7"/>
  <c r="O155" i="7"/>
  <c r="E151" i="8"/>
  <c r="P155" i="7"/>
  <c r="H190" i="9"/>
  <c r="M190" i="9" s="1"/>
  <c r="O187" i="7"/>
  <c r="E183" i="8"/>
  <c r="P187" i="7"/>
  <c r="Q187" i="7"/>
  <c r="H15" i="9"/>
  <c r="M15" i="9" s="1"/>
  <c r="E8" i="8"/>
  <c r="O12" i="7"/>
  <c r="Q12" i="7"/>
  <c r="P12" i="7"/>
  <c r="H145" i="9"/>
  <c r="M145" i="9" s="1"/>
  <c r="Q142" i="7"/>
  <c r="E138" i="8"/>
  <c r="P142" i="7"/>
  <c r="O142" i="7"/>
  <c r="H136" i="9"/>
  <c r="M136" i="9" s="1"/>
  <c r="O133" i="7"/>
  <c r="E129" i="8"/>
  <c r="Q133" i="7"/>
  <c r="P133" i="7"/>
  <c r="H58" i="9"/>
  <c r="M58" i="9" s="1"/>
  <c r="O55" i="7"/>
  <c r="Q55" i="7"/>
  <c r="P55" i="7"/>
  <c r="E51" i="8"/>
  <c r="H165" i="9"/>
  <c r="M165" i="9" s="1"/>
  <c r="Q162" i="7"/>
  <c r="P162" i="7"/>
  <c r="E158" i="8"/>
  <c r="O162" i="7"/>
  <c r="H112" i="9"/>
  <c r="M112" i="9" s="1"/>
  <c r="O109" i="7"/>
  <c r="Q109" i="7"/>
  <c r="P109" i="7"/>
  <c r="E105" i="8"/>
  <c r="D195" i="9"/>
  <c r="E188" i="6"/>
  <c r="G192" i="5"/>
  <c r="F192" i="5"/>
  <c r="E192" i="5"/>
  <c r="I140" i="9"/>
  <c r="N140" i="9"/>
  <c r="O140" i="9" s="1"/>
  <c r="P140" i="9" s="1"/>
  <c r="I108" i="9"/>
  <c r="N108" i="9"/>
  <c r="O108" i="9" s="1"/>
  <c r="P108" i="9" s="1"/>
  <c r="N76" i="9"/>
  <c r="O76" i="9" s="1"/>
  <c r="P76" i="9" s="1"/>
  <c r="I76" i="9"/>
  <c r="D69" i="9"/>
  <c r="E62" i="6"/>
  <c r="E66" i="5"/>
  <c r="F66" i="5"/>
  <c r="G66" i="5"/>
  <c r="H116" i="9"/>
  <c r="M116" i="9" s="1"/>
  <c r="O113" i="7"/>
  <c r="E109" i="8"/>
  <c r="Q113" i="7"/>
  <c r="P113" i="7"/>
  <c r="D194" i="9"/>
  <c r="G191" i="5"/>
  <c r="F191" i="5"/>
  <c r="E191" i="5"/>
  <c r="E187" i="6"/>
  <c r="D183" i="9"/>
  <c r="E180" i="5"/>
  <c r="E176" i="6"/>
  <c r="F180" i="5"/>
  <c r="G180" i="5"/>
  <c r="D156" i="9"/>
  <c r="E149" i="6"/>
  <c r="F153" i="5"/>
  <c r="E153" i="5"/>
  <c r="G153" i="5"/>
  <c r="D130" i="9"/>
  <c r="F127" i="5"/>
  <c r="E123" i="6"/>
  <c r="E127" i="5"/>
  <c r="G127" i="5"/>
  <c r="D145" i="9"/>
  <c r="E138" i="6"/>
  <c r="G142" i="5"/>
  <c r="F142" i="5"/>
  <c r="E142" i="5"/>
  <c r="I100" i="9"/>
  <c r="N100" i="9"/>
  <c r="O100" i="9" s="1"/>
  <c r="P100" i="9" s="1"/>
  <c r="D61" i="9"/>
  <c r="E54" i="6"/>
  <c r="E58" i="5"/>
  <c r="G58" i="5"/>
  <c r="F58" i="5"/>
  <c r="H41" i="9"/>
  <c r="M41" i="9" s="1"/>
  <c r="Q38" i="7"/>
  <c r="P38" i="7"/>
  <c r="O38" i="7"/>
  <c r="E34" i="8"/>
  <c r="D154" i="9"/>
  <c r="F151" i="5"/>
  <c r="G151" i="5"/>
  <c r="E151" i="5"/>
  <c r="E147" i="6"/>
  <c r="D90" i="9"/>
  <c r="F87" i="5"/>
  <c r="G87" i="5"/>
  <c r="E83" i="6"/>
  <c r="E87" i="5"/>
  <c r="D117" i="9"/>
  <c r="E110" i="6"/>
  <c r="E114" i="5"/>
  <c r="G114" i="5"/>
  <c r="F114" i="5"/>
  <c r="I92" i="9"/>
  <c r="N92" i="9"/>
  <c r="O92" i="9" s="1"/>
  <c r="P92" i="9" s="1"/>
  <c r="H24" i="9"/>
  <c r="Q21" i="7"/>
  <c r="P21" i="7"/>
  <c r="E17" i="8"/>
  <c r="O21" i="7"/>
  <c r="D151" i="9"/>
  <c r="G148" i="5"/>
  <c r="F148" i="5"/>
  <c r="E144" i="6"/>
  <c r="E148" i="5"/>
  <c r="D65" i="9"/>
  <c r="F62" i="5"/>
  <c r="E62" i="5"/>
  <c r="E58" i="6"/>
  <c r="G62" i="5"/>
  <c r="I141" i="9"/>
  <c r="N141" i="9"/>
  <c r="O141" i="9" s="1"/>
  <c r="P141" i="9" s="1"/>
  <c r="L210" i="9"/>
  <c r="D219" i="9" s="1"/>
  <c r="E219" i="9" s="1"/>
  <c r="D15" i="9"/>
  <c r="G12" i="5"/>
  <c r="E8" i="6"/>
  <c r="F12" i="5"/>
  <c r="E12" i="5"/>
  <c r="H84" i="9"/>
  <c r="M84" i="9" s="1"/>
  <c r="E77" i="8"/>
  <c r="Q81" i="7"/>
  <c r="O81" i="7"/>
  <c r="P81" i="7"/>
  <c r="D94" i="9"/>
  <c r="E91" i="5"/>
  <c r="G91" i="5"/>
  <c r="E87" i="6"/>
  <c r="F91" i="5"/>
  <c r="H102" i="9"/>
  <c r="M102" i="9" s="1"/>
  <c r="P99" i="7"/>
  <c r="O99" i="7"/>
  <c r="Q99" i="7"/>
  <c r="E95" i="8"/>
  <c r="H82" i="9"/>
  <c r="M82" i="9" s="1"/>
  <c r="O79" i="7"/>
  <c r="E75" i="8"/>
  <c r="Q79" i="7"/>
  <c r="P79" i="7"/>
  <c r="D75" i="9"/>
  <c r="F72" i="5"/>
  <c r="E68" i="6"/>
  <c r="G72" i="5"/>
  <c r="E72" i="5"/>
  <c r="D21" i="9"/>
  <c r="E14" i="6"/>
  <c r="G18" i="5"/>
  <c r="F18" i="5"/>
  <c r="E18" i="5"/>
  <c r="I106" i="9"/>
  <c r="N106" i="9"/>
  <c r="O106" i="9" s="1"/>
  <c r="P106" i="9" s="1"/>
  <c r="D129" i="9"/>
  <c r="F126" i="5"/>
  <c r="E126" i="5"/>
  <c r="G126" i="5"/>
  <c r="E122" i="6"/>
  <c r="H197" i="9"/>
  <c r="M197" i="9" s="1"/>
  <c r="Q194" i="7"/>
  <c r="O194" i="7"/>
  <c r="E190" i="8"/>
  <c r="P194" i="7"/>
  <c r="H195" i="9"/>
  <c r="M195" i="9" s="1"/>
  <c r="E188" i="8"/>
  <c r="Q192" i="7"/>
  <c r="P192" i="7"/>
  <c r="O192" i="7"/>
  <c r="H128" i="9"/>
  <c r="M128" i="9" s="1"/>
  <c r="O125" i="7"/>
  <c r="P125" i="7"/>
  <c r="Q125" i="7"/>
  <c r="E121" i="8"/>
  <c r="H179" i="9"/>
  <c r="M179" i="9" s="1"/>
  <c r="Q176" i="7"/>
  <c r="O176" i="7"/>
  <c r="P176" i="7"/>
  <c r="E172" i="8"/>
  <c r="H192" i="9"/>
  <c r="M192" i="9" s="1"/>
  <c r="Q189" i="7"/>
  <c r="P189" i="7"/>
  <c r="O189" i="7"/>
  <c r="E185" i="8"/>
  <c r="H169" i="9"/>
  <c r="M169" i="9" s="1"/>
  <c r="E162" i="8"/>
  <c r="Q166" i="7"/>
  <c r="P166" i="7"/>
  <c r="O166" i="7"/>
  <c r="H78" i="9"/>
  <c r="M78" i="9" s="1"/>
  <c r="O75" i="7"/>
  <c r="Q75" i="7"/>
  <c r="P75" i="7"/>
  <c r="E71" i="8"/>
  <c r="H204" i="9"/>
  <c r="M204" i="9" s="1"/>
  <c r="Q201" i="7"/>
  <c r="P201" i="7"/>
  <c r="O201" i="7"/>
  <c r="E197" i="8"/>
  <c r="H142" i="9"/>
  <c r="M142" i="9" s="1"/>
  <c r="Q139" i="7"/>
  <c r="O139" i="7"/>
  <c r="E135" i="8"/>
  <c r="P139" i="7"/>
  <c r="H183" i="9"/>
  <c r="M183" i="9" s="1"/>
  <c r="E176" i="8"/>
  <c r="Q180" i="7"/>
  <c r="P180" i="7"/>
  <c r="O180" i="7"/>
  <c r="H86" i="9"/>
  <c r="M86" i="9" s="1"/>
  <c r="O83" i="7"/>
  <c r="E79" i="8"/>
  <c r="Q83" i="7"/>
  <c r="P83" i="7"/>
  <c r="H96" i="9"/>
  <c r="M96" i="9" s="1"/>
  <c r="E89" i="8"/>
  <c r="Q93" i="7"/>
  <c r="P93" i="7"/>
  <c r="O93" i="7"/>
  <c r="H11" i="9"/>
  <c r="E4" i="8"/>
  <c r="O8" i="7"/>
  <c r="Q8" i="7"/>
  <c r="P8" i="7"/>
  <c r="H119" i="9"/>
  <c r="M119" i="9" s="1"/>
  <c r="Q116" i="7"/>
  <c r="O116" i="7"/>
  <c r="E112" i="8"/>
  <c r="P116" i="7"/>
  <c r="H70" i="9"/>
  <c r="M70" i="9" s="1"/>
  <c r="O67" i="7"/>
  <c r="E63" i="8"/>
  <c r="P67" i="7"/>
  <c r="Q67" i="7"/>
  <c r="H30" i="9"/>
  <c r="M30" i="9" s="1"/>
  <c r="O27" i="7"/>
  <c r="E23" i="8"/>
  <c r="P27" i="7"/>
  <c r="Q27" i="7"/>
  <c r="H74" i="9"/>
  <c r="M74" i="9" s="1"/>
  <c r="O71" i="7"/>
  <c r="E67" i="8"/>
  <c r="P71" i="7"/>
  <c r="Q71" i="7"/>
  <c r="D193" i="9"/>
  <c r="G190" i="5"/>
  <c r="E190" i="5"/>
  <c r="F190" i="5"/>
  <c r="E186" i="6"/>
  <c r="D133" i="9"/>
  <c r="E126" i="6"/>
  <c r="E130" i="5"/>
  <c r="G130" i="5"/>
  <c r="F130" i="5"/>
  <c r="D101" i="9"/>
  <c r="E94" i="6"/>
  <c r="E98" i="5"/>
  <c r="F98" i="5"/>
  <c r="G98" i="5"/>
  <c r="D57" i="9"/>
  <c r="E50" i="6"/>
  <c r="G54" i="5"/>
  <c r="F54" i="5"/>
  <c r="E54" i="5"/>
  <c r="O198" i="9"/>
  <c r="P198" i="9" s="1"/>
  <c r="D48" i="9"/>
  <c r="G45" i="5"/>
  <c r="E41" i="6"/>
  <c r="F45" i="5"/>
  <c r="E45" i="5"/>
  <c r="D29" i="9"/>
  <c r="E22" i="6"/>
  <c r="G26" i="5"/>
  <c r="F26" i="5"/>
  <c r="E26" i="5"/>
  <c r="D204" i="9"/>
  <c r="G201" i="5"/>
  <c r="F201" i="5"/>
  <c r="E201" i="5"/>
  <c r="E197" i="6"/>
  <c r="D157" i="9"/>
  <c r="E150" i="6"/>
  <c r="E154" i="5"/>
  <c r="G154" i="5"/>
  <c r="F154" i="5"/>
  <c r="D19" i="9"/>
  <c r="G16" i="5"/>
  <c r="F16" i="5"/>
  <c r="E16" i="5"/>
  <c r="E12" i="6"/>
  <c r="D122" i="9"/>
  <c r="F119" i="5"/>
  <c r="G119" i="5"/>
  <c r="E115" i="6"/>
  <c r="E119" i="5"/>
  <c r="D55" i="9"/>
  <c r="G52" i="5"/>
  <c r="F52" i="5"/>
  <c r="E48" i="6"/>
  <c r="E52" i="5"/>
  <c r="D50" i="9"/>
  <c r="F47" i="5"/>
  <c r="G47" i="5"/>
  <c r="E43" i="6"/>
  <c r="E47" i="5"/>
  <c r="D42" i="9"/>
  <c r="F39" i="5"/>
  <c r="G39" i="5"/>
  <c r="E35" i="6"/>
  <c r="E39" i="5"/>
  <c r="D112" i="9"/>
  <c r="G109" i="5"/>
  <c r="F109" i="5"/>
  <c r="E105" i="6"/>
  <c r="E109" i="5"/>
  <c r="D168" i="9"/>
  <c r="G165" i="5"/>
  <c r="E161" i="6"/>
  <c r="F165" i="5"/>
  <c r="E165" i="5"/>
  <c r="D59" i="9"/>
  <c r="F56" i="5"/>
  <c r="G56" i="5"/>
  <c r="E52" i="6"/>
  <c r="E56" i="5"/>
  <c r="D119" i="9"/>
  <c r="G116" i="5"/>
  <c r="F116" i="5"/>
  <c r="E112" i="6"/>
  <c r="E116" i="5"/>
  <c r="D26" i="9"/>
  <c r="E23" i="5"/>
  <c r="E19" i="6"/>
  <c r="G23" i="5"/>
  <c r="F23" i="5"/>
  <c r="D148" i="9"/>
  <c r="E141" i="6"/>
  <c r="G145" i="5"/>
  <c r="F145" i="5"/>
  <c r="E145" i="5"/>
  <c r="H139" i="9"/>
  <c r="M139" i="9" s="1"/>
  <c r="Q136" i="7"/>
  <c r="O136" i="7"/>
  <c r="E132" i="8"/>
  <c r="P136" i="7"/>
  <c r="D30" i="9"/>
  <c r="F27" i="5"/>
  <c r="E27" i="5"/>
  <c r="E23" i="6"/>
  <c r="G27" i="5"/>
  <c r="D202" i="9"/>
  <c r="E199" i="5"/>
  <c r="G199" i="5"/>
  <c r="F199" i="5"/>
  <c r="E195" i="6"/>
  <c r="D126" i="9"/>
  <c r="E123" i="5"/>
  <c r="G123" i="5"/>
  <c r="E119" i="6"/>
  <c r="F123" i="5"/>
  <c r="K6" i="4"/>
  <c r="C6" i="4"/>
  <c r="J6" i="4"/>
  <c r="B6" i="4"/>
  <c r="P6" i="4"/>
  <c r="F6" i="4"/>
  <c r="I6" i="4"/>
  <c r="N6" i="4"/>
  <c r="H6" i="4"/>
  <c r="O6" i="4"/>
  <c r="G6" i="4"/>
  <c r="M6" i="4"/>
  <c r="L6" i="4"/>
  <c r="E6" i="4"/>
  <c r="D6" i="4"/>
  <c r="N208" i="5" l="1"/>
  <c r="N211" i="5" s="1"/>
  <c r="N212" i="5"/>
  <c r="O208" i="5"/>
  <c r="O211" i="5" s="1"/>
  <c r="O212" i="5"/>
  <c r="M208" i="5"/>
  <c r="M211" i="5" s="1"/>
  <c r="M212" i="5"/>
  <c r="K208" i="5"/>
  <c r="K211" i="5" s="1"/>
  <c r="K212" i="5"/>
  <c r="J208" i="5"/>
  <c r="J211" i="5" s="1"/>
  <c r="J212" i="5"/>
  <c r="E207" i="5"/>
  <c r="E208" i="5" s="1"/>
  <c r="F207" i="5"/>
  <c r="F208" i="5" s="1"/>
  <c r="G207" i="5"/>
  <c r="G208" i="5" s="1"/>
  <c r="B7" i="10"/>
  <c r="J7" i="10"/>
  <c r="K7" i="10"/>
  <c r="M7" i="10"/>
  <c r="F7" i="10"/>
  <c r="N7" i="10"/>
  <c r="O7" i="10"/>
  <c r="C7" i="10"/>
  <c r="G7" i="10"/>
  <c r="D7" i="10"/>
  <c r="H7" i="10"/>
  <c r="L7" i="10"/>
  <c r="P7" i="10"/>
  <c r="E7" i="10"/>
  <c r="I182" i="9"/>
  <c r="N182" i="9"/>
  <c r="O182" i="9" s="1"/>
  <c r="P182" i="9" s="1"/>
  <c r="I82" i="9"/>
  <c r="N82" i="9"/>
  <c r="O82" i="9" s="1"/>
  <c r="P82" i="9" s="1"/>
  <c r="I87" i="9"/>
  <c r="N87" i="9"/>
  <c r="O87" i="9" s="1"/>
  <c r="P87" i="9" s="1"/>
  <c r="I22" i="9"/>
  <c r="N22" i="9"/>
  <c r="O22" i="9" s="1"/>
  <c r="P22" i="9" s="1"/>
  <c r="I121" i="9"/>
  <c r="N121" i="9"/>
  <c r="O121" i="9" s="1"/>
  <c r="P121" i="9" s="1"/>
  <c r="N78" i="9"/>
  <c r="O78" i="9" s="1"/>
  <c r="P78" i="9" s="1"/>
  <c r="I144" i="9"/>
  <c r="N144" i="9"/>
  <c r="O144" i="9" s="1"/>
  <c r="P144" i="9" s="1"/>
  <c r="N46" i="9"/>
  <c r="O46" i="9" s="1"/>
  <c r="P46" i="9" s="1"/>
  <c r="I46" i="9"/>
  <c r="I200" i="9"/>
  <c r="N200" i="9"/>
  <c r="O200" i="9" s="1"/>
  <c r="P200" i="9" s="1"/>
  <c r="I9" i="10"/>
  <c r="P9" i="10"/>
  <c r="H9" i="10"/>
  <c r="O9" i="10"/>
  <c r="G9" i="10"/>
  <c r="N9" i="10"/>
  <c r="F9" i="10"/>
  <c r="M9" i="10"/>
  <c r="E9" i="10"/>
  <c r="L9" i="10"/>
  <c r="D9" i="10"/>
  <c r="K9" i="10"/>
  <c r="C9" i="10"/>
  <c r="J9" i="10"/>
  <c r="B9" i="10"/>
  <c r="I117" i="9"/>
  <c r="N117" i="9"/>
  <c r="O117" i="9" s="1"/>
  <c r="P117" i="9" s="1"/>
  <c r="I194" i="9"/>
  <c r="N194" i="9"/>
  <c r="O194" i="9" s="1"/>
  <c r="P194" i="9" s="1"/>
  <c r="I104" i="9"/>
  <c r="N104" i="9"/>
  <c r="O104" i="9" s="1"/>
  <c r="P104" i="9" s="1"/>
  <c r="N197" i="9"/>
  <c r="O197" i="9" s="1"/>
  <c r="P197" i="9" s="1"/>
  <c r="I8" i="10"/>
  <c r="P8" i="10"/>
  <c r="H8" i="10"/>
  <c r="O8" i="10"/>
  <c r="G8" i="10"/>
  <c r="N8" i="10"/>
  <c r="F8" i="10"/>
  <c r="M8" i="10"/>
  <c r="E8" i="10"/>
  <c r="L8" i="10"/>
  <c r="D8" i="10"/>
  <c r="K8" i="10"/>
  <c r="C8" i="10"/>
  <c r="J8" i="10"/>
  <c r="B8" i="10"/>
  <c r="I203" i="9"/>
  <c r="N203" i="9"/>
  <c r="O203" i="9" s="1"/>
  <c r="P203" i="9" s="1"/>
  <c r="I37" i="9"/>
  <c r="N37" i="9"/>
  <c r="O37" i="9" s="1"/>
  <c r="P37" i="9" s="1"/>
  <c r="I103" i="9"/>
  <c r="N103" i="9"/>
  <c r="O103" i="9" s="1"/>
  <c r="P103" i="9" s="1"/>
  <c r="N162" i="9"/>
  <c r="O162" i="9" s="1"/>
  <c r="P162" i="9" s="1"/>
  <c r="I162" i="9"/>
  <c r="N128" i="9"/>
  <c r="O128" i="9" s="1"/>
  <c r="P128" i="9" s="1"/>
  <c r="I128" i="9"/>
  <c r="N139" i="9"/>
  <c r="O139" i="9" s="1"/>
  <c r="P139" i="9" s="1"/>
  <c r="I139" i="9"/>
  <c r="I31" i="9"/>
  <c r="N31" i="9"/>
  <c r="O31" i="9" s="1"/>
  <c r="P31" i="9" s="1"/>
  <c r="I85" i="9"/>
  <c r="N85" i="9"/>
  <c r="O85" i="9" s="1"/>
  <c r="P85" i="9" s="1"/>
  <c r="N64" i="9"/>
  <c r="O64" i="9" s="1"/>
  <c r="P64" i="9" s="1"/>
  <c r="I64" i="9"/>
  <c r="N126" i="9"/>
  <c r="O126" i="9" s="1"/>
  <c r="P126" i="9" s="1"/>
  <c r="I126" i="9"/>
  <c r="I168" i="9"/>
  <c r="N168" i="9"/>
  <c r="O168" i="9" s="1"/>
  <c r="P168" i="9" s="1"/>
  <c r="I171" i="9"/>
  <c r="N171" i="9"/>
  <c r="O171" i="9" s="1"/>
  <c r="P171" i="9" s="1"/>
  <c r="N129" i="9"/>
  <c r="O129" i="9" s="1"/>
  <c r="P129" i="9" s="1"/>
  <c r="I129" i="9"/>
  <c r="M199" i="9"/>
  <c r="N199" i="9"/>
  <c r="O199" i="9" s="1"/>
  <c r="P199" i="9" s="1"/>
  <c r="N110" i="9"/>
  <c r="O110" i="9" s="1"/>
  <c r="P110" i="9" s="1"/>
  <c r="N166" i="9"/>
  <c r="O166" i="9" s="1"/>
  <c r="P166" i="9" s="1"/>
  <c r="I166" i="9"/>
  <c r="I164" i="9"/>
  <c r="N164" i="9"/>
  <c r="O164" i="9" s="1"/>
  <c r="P164" i="9" s="1"/>
  <c r="I36" i="9"/>
  <c r="N36" i="9"/>
  <c r="O36" i="9" s="1"/>
  <c r="P36" i="9" s="1"/>
  <c r="N66" i="9"/>
  <c r="O66" i="9" s="1"/>
  <c r="P66" i="9" s="1"/>
  <c r="I66" i="9"/>
  <c r="I27" i="9"/>
  <c r="N27" i="9"/>
  <c r="O27" i="9" s="1"/>
  <c r="P27" i="9" s="1"/>
  <c r="I146" i="9"/>
  <c r="N146" i="9"/>
  <c r="O146" i="9" s="1"/>
  <c r="P146" i="9" s="1"/>
  <c r="I172" i="9"/>
  <c r="N172" i="9"/>
  <c r="O172" i="9" s="1"/>
  <c r="P172" i="9" s="1"/>
  <c r="N165" i="9"/>
  <c r="O165" i="9" s="1"/>
  <c r="P165" i="9" s="1"/>
  <c r="I165" i="9"/>
  <c r="I25" i="9"/>
  <c r="N25" i="9"/>
  <c r="O25" i="9" s="1"/>
  <c r="P25" i="9" s="1"/>
  <c r="I201" i="9"/>
  <c r="N201" i="9"/>
  <c r="O201" i="9" s="1"/>
  <c r="P201" i="9" s="1"/>
  <c r="I88" i="9"/>
  <c r="N88" i="9"/>
  <c r="O88" i="9" s="1"/>
  <c r="P88" i="9" s="1"/>
  <c r="N49" i="9"/>
  <c r="O49" i="9" s="1"/>
  <c r="P49" i="9" s="1"/>
  <c r="I49" i="9"/>
  <c r="I137" i="9"/>
  <c r="N137" i="9"/>
  <c r="O137" i="9" s="1"/>
  <c r="P137" i="9" s="1"/>
  <c r="I191" i="9"/>
  <c r="N191" i="9"/>
  <c r="O191" i="9" s="1"/>
  <c r="P191" i="9" s="1"/>
  <c r="I163" i="9"/>
  <c r="N163" i="9"/>
  <c r="O163" i="9" s="1"/>
  <c r="P163" i="9" s="1"/>
  <c r="N190" i="9"/>
  <c r="O190" i="9" s="1"/>
  <c r="P190" i="9" s="1"/>
  <c r="N65" i="9"/>
  <c r="O65" i="9" s="1"/>
  <c r="P65" i="9" s="1"/>
  <c r="I65" i="9"/>
  <c r="I134" i="9"/>
  <c r="N134" i="9"/>
  <c r="O134" i="9" s="1"/>
  <c r="P134" i="9" s="1"/>
  <c r="I196" i="9"/>
  <c r="N196" i="9"/>
  <c r="O196" i="9" s="1"/>
  <c r="P196" i="9" s="1"/>
  <c r="I30" i="9"/>
  <c r="N30" i="9"/>
  <c r="O30" i="9" s="1"/>
  <c r="P30" i="9" s="1"/>
  <c r="N157" i="9"/>
  <c r="O157" i="9" s="1"/>
  <c r="P157" i="9" s="1"/>
  <c r="I157" i="9"/>
  <c r="I133" i="9"/>
  <c r="N133" i="9"/>
  <c r="O133" i="9" s="1"/>
  <c r="P133" i="9" s="1"/>
  <c r="N69" i="9"/>
  <c r="O69" i="9" s="1"/>
  <c r="P69" i="9" s="1"/>
  <c r="I69" i="9"/>
  <c r="M205" i="9"/>
  <c r="N205" i="9"/>
  <c r="O205" i="9" s="1"/>
  <c r="P205" i="9" s="1"/>
  <c r="I184" i="9"/>
  <c r="N184" i="9"/>
  <c r="O184" i="9" s="1"/>
  <c r="P184" i="9" s="1"/>
  <c r="I102" i="9"/>
  <c r="N102" i="9"/>
  <c r="O102" i="9" s="1"/>
  <c r="P102" i="9" s="1"/>
  <c r="N67" i="9"/>
  <c r="O67" i="9" s="1"/>
  <c r="P67" i="9" s="1"/>
  <c r="I67" i="9"/>
  <c r="N45" i="9"/>
  <c r="O45" i="9" s="1"/>
  <c r="P45" i="9" s="1"/>
  <c r="I125" i="9"/>
  <c r="N125" i="9"/>
  <c r="O125" i="9" s="1"/>
  <c r="P125" i="9" s="1"/>
  <c r="N160" i="9"/>
  <c r="O160" i="9" s="1"/>
  <c r="P160" i="9" s="1"/>
  <c r="I160" i="9"/>
  <c r="N147" i="9"/>
  <c r="O147" i="9" s="1"/>
  <c r="P147" i="9" s="1"/>
  <c r="N63" i="9"/>
  <c r="O63" i="9" s="1"/>
  <c r="P63" i="9" s="1"/>
  <c r="I63" i="9"/>
  <c r="O207" i="7"/>
  <c r="O208" i="7" s="1"/>
  <c r="I136" i="9"/>
  <c r="N136" i="9"/>
  <c r="O136" i="9" s="1"/>
  <c r="P136" i="9" s="1"/>
  <c r="I113" i="9"/>
  <c r="N113" i="9"/>
  <c r="O113" i="9" s="1"/>
  <c r="P113" i="9" s="1"/>
  <c r="I189" i="9"/>
  <c r="N189" i="9"/>
  <c r="O189" i="9" s="1"/>
  <c r="P189" i="9" s="1"/>
  <c r="N81" i="9"/>
  <c r="O81" i="9" s="1"/>
  <c r="P81" i="9" s="1"/>
  <c r="I81" i="9"/>
  <c r="N80" i="9"/>
  <c r="O80" i="9" s="1"/>
  <c r="P80" i="9" s="1"/>
  <c r="I80" i="9"/>
  <c r="N83" i="9"/>
  <c r="O83" i="9" s="1"/>
  <c r="P83" i="9" s="1"/>
  <c r="I39" i="9"/>
  <c r="N39" i="9"/>
  <c r="O39" i="9" s="1"/>
  <c r="P39" i="9" s="1"/>
  <c r="N161" i="9"/>
  <c r="O161" i="9" s="1"/>
  <c r="P161" i="9" s="1"/>
  <c r="I161" i="9"/>
  <c r="I176" i="9"/>
  <c r="N176" i="9"/>
  <c r="O176" i="9" s="1"/>
  <c r="P176" i="9" s="1"/>
  <c r="N57" i="9"/>
  <c r="O57" i="9" s="1"/>
  <c r="P57" i="9" s="1"/>
  <c r="I57" i="9"/>
  <c r="I42" i="9"/>
  <c r="N42" i="9"/>
  <c r="O42" i="9" s="1"/>
  <c r="P42" i="9" s="1"/>
  <c r="M24" i="9"/>
  <c r="N24" i="9"/>
  <c r="O24" i="9" s="1"/>
  <c r="P24" i="9" s="1"/>
  <c r="I130" i="9"/>
  <c r="N130" i="9"/>
  <c r="O130" i="9" s="1"/>
  <c r="P130" i="9" s="1"/>
  <c r="N59" i="9"/>
  <c r="O59" i="9" s="1"/>
  <c r="P59" i="9" s="1"/>
  <c r="I59" i="9"/>
  <c r="N148" i="9"/>
  <c r="O148" i="9" s="1"/>
  <c r="P148" i="9" s="1"/>
  <c r="I148" i="9"/>
  <c r="N55" i="9"/>
  <c r="O55" i="9" s="1"/>
  <c r="P55" i="9" s="1"/>
  <c r="I55" i="9"/>
  <c r="N154" i="9"/>
  <c r="O154" i="9" s="1"/>
  <c r="P154" i="9" s="1"/>
  <c r="I154" i="9"/>
  <c r="I183" i="9"/>
  <c r="N183" i="9"/>
  <c r="O183" i="9" s="1"/>
  <c r="P183" i="9" s="1"/>
  <c r="N131" i="9"/>
  <c r="O131" i="9" s="1"/>
  <c r="P131" i="9" s="1"/>
  <c r="I131" i="9"/>
  <c r="I86" i="9"/>
  <c r="N86" i="9"/>
  <c r="O86" i="9" s="1"/>
  <c r="P86" i="9" s="1"/>
  <c r="N153" i="9"/>
  <c r="O153" i="9" s="1"/>
  <c r="P153" i="9" s="1"/>
  <c r="I153" i="9"/>
  <c r="I116" i="9"/>
  <c r="N116" i="9"/>
  <c r="O116" i="9" s="1"/>
  <c r="P116" i="9" s="1"/>
  <c r="N159" i="9"/>
  <c r="O159" i="9" s="1"/>
  <c r="P159" i="9" s="1"/>
  <c r="I159" i="9"/>
  <c r="I187" i="9"/>
  <c r="N187" i="9"/>
  <c r="O187" i="9" s="1"/>
  <c r="P187" i="9" s="1"/>
  <c r="P207" i="7"/>
  <c r="P208" i="7" s="1"/>
  <c r="N10" i="9"/>
  <c r="O10" i="9" s="1"/>
  <c r="P10" i="9" s="1"/>
  <c r="I40" i="9"/>
  <c r="N40" i="9"/>
  <c r="O40" i="9" s="1"/>
  <c r="P40" i="9" s="1"/>
  <c r="N178" i="9"/>
  <c r="O178" i="9" s="1"/>
  <c r="P178" i="9" s="1"/>
  <c r="I178" i="9"/>
  <c r="N174" i="9"/>
  <c r="O174" i="9" s="1"/>
  <c r="P174" i="9" s="1"/>
  <c r="I97" i="9"/>
  <c r="N97" i="9"/>
  <c r="O97" i="9" s="1"/>
  <c r="P97" i="9" s="1"/>
  <c r="I96" i="9"/>
  <c r="N96" i="9"/>
  <c r="O96" i="9" s="1"/>
  <c r="P96" i="9" s="1"/>
  <c r="I107" i="9"/>
  <c r="N107" i="9"/>
  <c r="O107" i="9" s="1"/>
  <c r="P107" i="9" s="1"/>
  <c r="N192" i="9"/>
  <c r="O192" i="9" s="1"/>
  <c r="P192" i="9" s="1"/>
  <c r="I44" i="9"/>
  <c r="N44" i="9"/>
  <c r="O44" i="9" s="1"/>
  <c r="P44" i="9" s="1"/>
  <c r="I28" i="9"/>
  <c r="N28" i="9"/>
  <c r="O28" i="9" s="1"/>
  <c r="P28" i="9" s="1"/>
  <c r="N127" i="9"/>
  <c r="O127" i="9" s="1"/>
  <c r="P127" i="9" s="1"/>
  <c r="I127" i="9"/>
  <c r="I26" i="9"/>
  <c r="N26" i="9"/>
  <c r="O26" i="9" s="1"/>
  <c r="P26" i="9" s="1"/>
  <c r="N122" i="9"/>
  <c r="O122" i="9" s="1"/>
  <c r="P122" i="9" s="1"/>
  <c r="I122" i="9"/>
  <c r="I112" i="9"/>
  <c r="N112" i="9"/>
  <c r="O112" i="9" s="1"/>
  <c r="P112" i="9" s="1"/>
  <c r="I29" i="9"/>
  <c r="N29" i="9"/>
  <c r="O29" i="9" s="1"/>
  <c r="P29" i="9" s="1"/>
  <c r="N151" i="9"/>
  <c r="O151" i="9" s="1"/>
  <c r="P151" i="9" s="1"/>
  <c r="I151" i="9"/>
  <c r="N145" i="9"/>
  <c r="O145" i="9" s="1"/>
  <c r="P145" i="9" s="1"/>
  <c r="I145" i="9"/>
  <c r="N123" i="9"/>
  <c r="O123" i="9" s="1"/>
  <c r="P123" i="9" s="1"/>
  <c r="I123" i="9"/>
  <c r="I38" i="9"/>
  <c r="N38" i="9"/>
  <c r="O38" i="9" s="1"/>
  <c r="P38" i="9" s="1"/>
  <c r="N58" i="9"/>
  <c r="O58" i="9" s="1"/>
  <c r="P58" i="9" s="1"/>
  <c r="I58" i="9"/>
  <c r="N177" i="9"/>
  <c r="O177" i="9" s="1"/>
  <c r="P177" i="9" s="1"/>
  <c r="I177" i="9"/>
  <c r="N142" i="9"/>
  <c r="O142" i="9" s="1"/>
  <c r="P142" i="9" s="1"/>
  <c r="N170" i="9"/>
  <c r="O170" i="9" s="1"/>
  <c r="P170" i="9" s="1"/>
  <c r="I170" i="9"/>
  <c r="I105" i="9"/>
  <c r="N105" i="9"/>
  <c r="O105" i="9" s="1"/>
  <c r="P105" i="9" s="1"/>
  <c r="I13" i="9"/>
  <c r="N13" i="9"/>
  <c r="O13" i="9" s="1"/>
  <c r="P13" i="9" s="1"/>
  <c r="N114" i="9"/>
  <c r="O114" i="9" s="1"/>
  <c r="P114" i="9" s="1"/>
  <c r="I114" i="9"/>
  <c r="N62" i="9"/>
  <c r="O62" i="9" s="1"/>
  <c r="P62" i="9" s="1"/>
  <c r="I62" i="9"/>
  <c r="N179" i="9"/>
  <c r="O179" i="9" s="1"/>
  <c r="P179" i="9" s="1"/>
  <c r="I17" i="9"/>
  <c r="N17" i="9"/>
  <c r="O17" i="9" s="1"/>
  <c r="P17" i="9" s="1"/>
  <c r="N23" i="9"/>
  <c r="O23" i="9" s="1"/>
  <c r="P23" i="9" s="1"/>
  <c r="I188" i="9"/>
  <c r="N188" i="9"/>
  <c r="O188" i="9" s="1"/>
  <c r="P188" i="9" s="1"/>
  <c r="N12" i="9"/>
  <c r="O12" i="9" s="1"/>
  <c r="P12" i="9" s="1"/>
  <c r="N73" i="9"/>
  <c r="O73" i="9" s="1"/>
  <c r="P73" i="9" s="1"/>
  <c r="I73" i="9"/>
  <c r="N74" i="9"/>
  <c r="O74" i="9" s="1"/>
  <c r="P74" i="9" s="1"/>
  <c r="N54" i="9"/>
  <c r="O54" i="9" s="1"/>
  <c r="P54" i="9" s="1"/>
  <c r="I54" i="9"/>
  <c r="I98" i="9"/>
  <c r="N98" i="9"/>
  <c r="O98" i="9" s="1"/>
  <c r="P98" i="9" s="1"/>
  <c r="M11" i="9"/>
  <c r="D220" i="9" s="1"/>
  <c r="E220" i="9" s="1"/>
  <c r="N11" i="9"/>
  <c r="O11" i="9" s="1"/>
  <c r="P11" i="9" s="1"/>
  <c r="N48" i="9"/>
  <c r="O48" i="9" s="1"/>
  <c r="P48" i="9" s="1"/>
  <c r="I48" i="9"/>
  <c r="I21" i="9"/>
  <c r="N21" i="9"/>
  <c r="O21" i="9" s="1"/>
  <c r="P21" i="9" s="1"/>
  <c r="I202" i="9"/>
  <c r="N202" i="9"/>
  <c r="O202" i="9" s="1"/>
  <c r="P202" i="9" s="1"/>
  <c r="N119" i="9"/>
  <c r="O119" i="9" s="1"/>
  <c r="P119" i="9" s="1"/>
  <c r="I119" i="9"/>
  <c r="I19" i="9"/>
  <c r="N19" i="9"/>
  <c r="O19" i="9" s="1"/>
  <c r="P19" i="9" s="1"/>
  <c r="I101" i="9"/>
  <c r="N101" i="9"/>
  <c r="O101" i="9" s="1"/>
  <c r="P101" i="9" s="1"/>
  <c r="I94" i="9"/>
  <c r="N94" i="9"/>
  <c r="O94" i="9" s="1"/>
  <c r="P94" i="9" s="1"/>
  <c r="N61" i="9"/>
  <c r="O61" i="9" s="1"/>
  <c r="P61" i="9" s="1"/>
  <c r="I61" i="9"/>
  <c r="I195" i="9"/>
  <c r="N195" i="9"/>
  <c r="O195" i="9" s="1"/>
  <c r="P195" i="9" s="1"/>
  <c r="N158" i="9"/>
  <c r="O158" i="9" s="1"/>
  <c r="P158" i="9" s="1"/>
  <c r="I41" i="9"/>
  <c r="N41" i="9"/>
  <c r="O41" i="9" s="1"/>
  <c r="P41" i="9" s="1"/>
  <c r="N53" i="9"/>
  <c r="O53" i="9" s="1"/>
  <c r="P53" i="9" s="1"/>
  <c r="Q207" i="7"/>
  <c r="Q208" i="7" s="1"/>
  <c r="N118" i="9"/>
  <c r="O118" i="9" s="1"/>
  <c r="P118" i="9" s="1"/>
  <c r="I118" i="9"/>
  <c r="N135" i="9"/>
  <c r="O135" i="9" s="1"/>
  <c r="P135" i="9" s="1"/>
  <c r="I135" i="9"/>
  <c r="I47" i="9"/>
  <c r="N47" i="9"/>
  <c r="O47" i="9" s="1"/>
  <c r="P47" i="9" s="1"/>
  <c r="N52" i="9"/>
  <c r="O52" i="9" s="1"/>
  <c r="P52" i="9" s="1"/>
  <c r="I52" i="9"/>
  <c r="I43" i="9"/>
  <c r="N43" i="9"/>
  <c r="O43" i="9" s="1"/>
  <c r="P43" i="9" s="1"/>
  <c r="N150" i="9"/>
  <c r="O150" i="9" s="1"/>
  <c r="P150" i="9" s="1"/>
  <c r="I150" i="9"/>
  <c r="I149" i="9"/>
  <c r="N149" i="9"/>
  <c r="O149" i="9" s="1"/>
  <c r="P149" i="9" s="1"/>
  <c r="I181" i="9"/>
  <c r="N181" i="9"/>
  <c r="O181" i="9" s="1"/>
  <c r="P181" i="9" s="1"/>
  <c r="I89" i="9"/>
  <c r="N89" i="9"/>
  <c r="O89" i="9" s="1"/>
  <c r="P89" i="9" s="1"/>
  <c r="I204" i="9"/>
  <c r="N204" i="9"/>
  <c r="O204" i="9" s="1"/>
  <c r="P204" i="9" s="1"/>
  <c r="I193" i="9"/>
  <c r="N193" i="9"/>
  <c r="O193" i="9" s="1"/>
  <c r="P193" i="9" s="1"/>
  <c r="I15" i="9"/>
  <c r="N15" i="9"/>
  <c r="O15" i="9" s="1"/>
  <c r="P15" i="9" s="1"/>
  <c r="I95" i="9"/>
  <c r="N95" i="9"/>
  <c r="O95" i="9" s="1"/>
  <c r="P95" i="9" s="1"/>
  <c r="I50" i="9"/>
  <c r="N50" i="9"/>
  <c r="O50" i="9" s="1"/>
  <c r="P50" i="9" s="1"/>
  <c r="N75" i="9"/>
  <c r="O75" i="9" s="1"/>
  <c r="P75" i="9" s="1"/>
  <c r="I75" i="9"/>
  <c r="I90" i="9"/>
  <c r="N90" i="9"/>
  <c r="O90" i="9" s="1"/>
  <c r="P90" i="9" s="1"/>
  <c r="N156" i="9"/>
  <c r="O156" i="9" s="1"/>
  <c r="P156" i="9" s="1"/>
  <c r="I156" i="9"/>
  <c r="N84" i="9"/>
  <c r="O84" i="9" s="1"/>
  <c r="P84" i="9" s="1"/>
  <c r="N72" i="9"/>
  <c r="O72" i="9" s="1"/>
  <c r="P72" i="9" s="1"/>
  <c r="I72" i="9"/>
  <c r="I51" i="9"/>
  <c r="N51" i="9"/>
  <c r="O51" i="9" s="1"/>
  <c r="P51" i="9" s="1"/>
  <c r="I120" i="9"/>
  <c r="N120" i="9"/>
  <c r="O120" i="9" s="1"/>
  <c r="P120" i="9" s="1"/>
  <c r="N77" i="9"/>
  <c r="O77" i="9" s="1"/>
  <c r="P77" i="9" s="1"/>
  <c r="I186" i="9"/>
  <c r="N186" i="9"/>
  <c r="O186" i="9" s="1"/>
  <c r="P186" i="9" s="1"/>
  <c r="N70" i="9"/>
  <c r="O70" i="9" s="1"/>
  <c r="P70" i="9" s="1"/>
  <c r="I70" i="9"/>
  <c r="I185" i="9"/>
  <c r="N185" i="9"/>
  <c r="O185" i="9" s="1"/>
  <c r="P185" i="9" s="1"/>
  <c r="I33" i="9"/>
  <c r="N33" i="9"/>
  <c r="O33" i="9" s="1"/>
  <c r="P33" i="9" s="1"/>
  <c r="N169" i="9"/>
  <c r="O169" i="9" s="1"/>
  <c r="P169" i="9" s="1"/>
  <c r="I169" i="9"/>
  <c r="N56" i="9"/>
  <c r="O56" i="9" s="1"/>
  <c r="P56" i="9" s="1"/>
  <c r="I56" i="9"/>
  <c r="N71" i="9"/>
  <c r="O71" i="9" s="1"/>
  <c r="P71" i="9" s="1"/>
  <c r="I71" i="9"/>
  <c r="N138" i="9"/>
  <c r="O138" i="9" s="1"/>
  <c r="P138" i="9" s="1"/>
  <c r="I152" i="9"/>
  <c r="N152" i="9"/>
  <c r="O152" i="9" s="1"/>
  <c r="P152" i="9" s="1"/>
  <c r="I99" i="9"/>
  <c r="N99" i="9"/>
  <c r="O99" i="9" s="1"/>
  <c r="P99" i="9" s="1"/>
  <c r="I93" i="9"/>
  <c r="N93" i="9"/>
  <c r="O93" i="9" s="1"/>
  <c r="P93" i="9" s="1"/>
  <c r="I20" i="9"/>
  <c r="N20" i="9"/>
  <c r="O20" i="9" s="1"/>
  <c r="P20" i="9" s="1"/>
  <c r="I91" i="9"/>
  <c r="N91" i="9"/>
  <c r="O91" i="9" s="1"/>
  <c r="P91" i="9" s="1"/>
  <c r="D216" i="9" l="1"/>
  <c r="E216" i="9" s="1"/>
  <c r="I10" i="10"/>
  <c r="P10" i="10"/>
  <c r="H10" i="10"/>
  <c r="O10" i="10"/>
  <c r="G10" i="10"/>
  <c r="N10" i="10"/>
  <c r="F10" i="10"/>
  <c r="M10" i="10"/>
  <c r="E10" i="10"/>
  <c r="L10" i="10"/>
  <c r="D10" i="10"/>
  <c r="K10" i="10"/>
  <c r="C10" i="10"/>
  <c r="J10" i="10"/>
  <c r="B10" i="10"/>
  <c r="I6" i="10" l="1"/>
  <c r="I11" i="10" s="1"/>
  <c r="I6" i="11" s="1"/>
  <c r="I7" i="11" s="1"/>
  <c r="P6" i="10"/>
  <c r="P11" i="10" s="1"/>
  <c r="P6" i="11" s="1"/>
  <c r="P7" i="11" s="1"/>
  <c r="H6" i="10"/>
  <c r="H11" i="10" s="1"/>
  <c r="H6" i="11" s="1"/>
  <c r="H7" i="11" s="1"/>
  <c r="O6" i="10"/>
  <c r="O11" i="10" s="1"/>
  <c r="O6" i="11" s="1"/>
  <c r="O7" i="11" s="1"/>
  <c r="G6" i="10"/>
  <c r="G11" i="10" s="1"/>
  <c r="G6" i="11" s="1"/>
  <c r="G7" i="11" s="1"/>
  <c r="N6" i="10"/>
  <c r="N11" i="10" s="1"/>
  <c r="N6" i="11" s="1"/>
  <c r="N7" i="11" s="1"/>
  <c r="F6" i="10"/>
  <c r="F11" i="10" s="1"/>
  <c r="F6" i="11" s="1"/>
  <c r="F7" i="11" s="1"/>
  <c r="M6" i="10"/>
  <c r="M11" i="10" s="1"/>
  <c r="M6" i="11" s="1"/>
  <c r="M7" i="11" s="1"/>
  <c r="E6" i="10"/>
  <c r="E11" i="10" s="1"/>
  <c r="E6" i="11" s="1"/>
  <c r="E7" i="11" s="1"/>
  <c r="L6" i="10"/>
  <c r="L11" i="10" s="1"/>
  <c r="L6" i="11" s="1"/>
  <c r="L7" i="11" s="1"/>
  <c r="D6" i="10"/>
  <c r="D11" i="10" s="1"/>
  <c r="D6" i="11" s="1"/>
  <c r="D7" i="11" s="1"/>
  <c r="K6" i="10"/>
  <c r="K11" i="10" s="1"/>
  <c r="K6" i="11" s="1"/>
  <c r="K7" i="11" s="1"/>
  <c r="C6" i="10"/>
  <c r="C11" i="10" s="1"/>
  <c r="C6" i="11" s="1"/>
  <c r="C7" i="11" s="1"/>
  <c r="J6" i="10"/>
  <c r="J11" i="10" s="1"/>
  <c r="J6" i="11" s="1"/>
  <c r="J7" i="11" s="1"/>
  <c r="B6" i="10"/>
  <c r="B11" i="10" s="1"/>
  <c r="B6" i="11" s="1"/>
  <c r="B7" i="11" s="1"/>
</calcChain>
</file>

<file path=xl/sharedStrings.xml><?xml version="1.0" encoding="utf-8"?>
<sst xmlns="http://schemas.openxmlformats.org/spreadsheetml/2006/main" count="723" uniqueCount="504">
  <si>
    <t>DEPARTMENT OF BASIC SCIENCE</t>
  </si>
  <si>
    <t>CO to PO &amp; PSO Mapping</t>
  </si>
  <si>
    <t xml:space="preserve">I YEAR I SEM 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</si>
  <si>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</si>
  <si>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</si>
  <si>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</si>
  <si>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</si>
  <si>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</si>
  <si>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</si>
  <si>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</si>
  <si>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</si>
  <si>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</si>
  <si>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</si>
  <si>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</si>
  <si>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</si>
  <si>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</si>
  <si>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</si>
  <si>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</si>
  <si>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</si>
  <si>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CO12FY201.1</t>
  </si>
  <si>
    <t>CO12FY201.2</t>
  </si>
  <si>
    <t>CO12FY201.3</t>
  </si>
  <si>
    <t>CO12FY201.4</t>
  </si>
  <si>
    <t>CO12FY201.5</t>
  </si>
  <si>
    <t>CO12FY201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</si>
  <si>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</si>
  <si>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</si>
  <si>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</si>
  <si>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</si>
  <si>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</si>
  <si>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</si>
  <si>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</si>
  <si>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</si>
  <si>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</si>
  <si>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</si>
  <si>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</si>
  <si>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</si>
  <si>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</si>
  <si>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23ETCCS001</t>
  </si>
  <si>
    <t>AAKANSHA SILAWAT</t>
  </si>
  <si>
    <t>23ETCCS002</t>
  </si>
  <si>
    <t>ABHINAV MISHRA</t>
  </si>
  <si>
    <t>23ETCCS003</t>
  </si>
  <si>
    <t>ACHAL JAIN</t>
  </si>
  <si>
    <t>23ETCCS004</t>
  </si>
  <si>
    <t>ADITYA SISODIYA</t>
  </si>
  <si>
    <t>23ETCCS005</t>
  </si>
  <si>
    <t>AKSHAT JAIN</t>
  </si>
  <si>
    <t>23ETCCS006</t>
  </si>
  <si>
    <t>AKSHAY SUTHAR</t>
  </si>
  <si>
    <t>23ETCCS007</t>
  </si>
  <si>
    <t>ANANT SINGH JADON</t>
  </si>
  <si>
    <t>23ETCCS008</t>
  </si>
  <si>
    <t>ANISHKA RANAWAT</t>
  </si>
  <si>
    <t>23ETCCS009</t>
  </si>
  <si>
    <t>ANJEL NATHAN</t>
  </si>
  <si>
    <t>23ETCCS010</t>
  </si>
  <si>
    <t>AQSA MAKRANI</t>
  </si>
  <si>
    <t>23ETCCS011</t>
  </si>
  <si>
    <t>ARIHANT KOTHARI</t>
  </si>
  <si>
    <t>23ETCCS012</t>
  </si>
  <si>
    <t>ARYAN KUMAR SHRIVASTAVA</t>
  </si>
  <si>
    <t>23ETCCS013</t>
  </si>
  <si>
    <t>ARYAN SHARMA</t>
  </si>
  <si>
    <t>23ETCCS014</t>
  </si>
  <si>
    <t>ASHOK SUTHAR</t>
  </si>
  <si>
    <t>23ETCCS015</t>
  </si>
  <si>
    <t>ASHWIN RAJ SINGH CHOUHAN</t>
  </si>
  <si>
    <t>23ETCCS016</t>
  </si>
  <si>
    <t>BHARAT PRAJAPAT</t>
  </si>
  <si>
    <t>23ETCCS017</t>
  </si>
  <si>
    <t>BHAVESH GURJAR</t>
  </si>
  <si>
    <t>23ETCCS018</t>
  </si>
  <si>
    <t>BHAVESH SUTHAR</t>
  </si>
  <si>
    <t>23ETCCS019</t>
  </si>
  <si>
    <t>BHAVISHYA PALIWAL</t>
  </si>
  <si>
    <t>23ETCCS020</t>
  </si>
  <si>
    <t>BHAVY BAID</t>
  </si>
  <si>
    <t>23ETCCS021</t>
  </si>
  <si>
    <t>BHAVY SARVA</t>
  </si>
  <si>
    <t>23ETCCS022</t>
  </si>
  <si>
    <t>BHAVYARAJ SHRIMALI</t>
  </si>
  <si>
    <t>23ETCCS023</t>
  </si>
  <si>
    <t>BHUMI PALIWAL</t>
  </si>
  <si>
    <t>23ETCCS024</t>
  </si>
  <si>
    <t>CHINMAY TRIVEDI</t>
  </si>
  <si>
    <t>AB</t>
  </si>
  <si>
    <t>23ETCCS025</t>
  </si>
  <si>
    <t>DARAKSHAN KHAN</t>
  </si>
  <si>
    <t>23ETCCS026</t>
  </si>
  <si>
    <t>DASHRATH JANWA</t>
  </si>
  <si>
    <t>23ETCCS027</t>
  </si>
  <si>
    <t>DEEPAK SAINI</t>
  </si>
  <si>
    <t>23ETCCS028</t>
  </si>
  <si>
    <t>DEVENDRA SINGH</t>
  </si>
  <si>
    <t>23ETCCS029</t>
  </si>
  <si>
    <t>DEVIKA SAJEEV</t>
  </si>
  <si>
    <t>23ETCCS030</t>
  </si>
  <si>
    <t>DHRUV AMETA</t>
  </si>
  <si>
    <t>23ETCCS031</t>
  </si>
  <si>
    <t>DIBYOJYOTI BAL</t>
  </si>
  <si>
    <t>23ETCCS032</t>
  </si>
  <si>
    <t>DIKSHIT SUTHAR</t>
  </si>
  <si>
    <t>23ETCCS033</t>
  </si>
  <si>
    <t>DISHI GUPTA</t>
  </si>
  <si>
    <t>23ETCCS034</t>
  </si>
  <si>
    <t>DISHITA JAIN</t>
  </si>
  <si>
    <t>23ETCCS035</t>
  </si>
  <si>
    <t>DIVYANSH BOLIA</t>
  </si>
  <si>
    <t>23ETCCS036</t>
  </si>
  <si>
    <t>DIVYANSHU RAJ TAILOR</t>
  </si>
  <si>
    <t>23ETCCS037</t>
  </si>
  <si>
    <t>GAURAV JOSHI</t>
  </si>
  <si>
    <t>23ETCCS038</t>
  </si>
  <si>
    <t>GITIKA TRIVEDI</t>
  </si>
  <si>
    <t>23ETCCS039</t>
  </si>
  <si>
    <t>GOURAV CHANDALIYA</t>
  </si>
  <si>
    <t>23ETCCS040</t>
  </si>
  <si>
    <t>GOURI SHRIMALI</t>
  </si>
  <si>
    <t>23ETCCS041</t>
  </si>
  <si>
    <t>GURJAR NIKUNJ GIRDHARLAL</t>
  </si>
  <si>
    <t>23ETCCS042</t>
  </si>
  <si>
    <t>HARIDRUMAD SINGH JHALA</t>
  </si>
  <si>
    <t>23ETCCS043</t>
  </si>
  <si>
    <t>HARSH KUMAWAT</t>
  </si>
  <si>
    <t>23ETCCS044</t>
  </si>
  <si>
    <t>HASMUKH SUTHAR</t>
  </si>
  <si>
    <t>23ETCCS045</t>
  </si>
  <si>
    <t>HIMANSHI AGARWAL</t>
  </si>
  <si>
    <t>23ETCCS046</t>
  </si>
  <si>
    <t>HIMESH SHRIMALI</t>
  </si>
  <si>
    <t>23ETCCS047</t>
  </si>
  <si>
    <t>HIYA KARANPURIA</t>
  </si>
  <si>
    <t>23ETCCS048</t>
  </si>
  <si>
    <t>ISHWAR SONI</t>
  </si>
  <si>
    <t>23ETCCS049</t>
  </si>
  <si>
    <t>IVANSHI AGRAWAL</t>
  </si>
  <si>
    <t>23ETCCS050</t>
  </si>
  <si>
    <t>JAIDEEP SINGH RAO</t>
  </si>
  <si>
    <t>23ETCCS051</t>
  </si>
  <si>
    <t>JAISHEEL JAIN</t>
  </si>
  <si>
    <t>23ETCCS052</t>
  </si>
  <si>
    <t>JAY NIGAM</t>
  </si>
  <si>
    <t>23ETCCS053</t>
  </si>
  <si>
    <t>JAY SHARMA</t>
  </si>
  <si>
    <t>23ETCCS054</t>
  </si>
  <si>
    <t>JAY SINGHVI</t>
  </si>
  <si>
    <t>23ETCCS055</t>
  </si>
  <si>
    <t>JAYA SINGH</t>
  </si>
  <si>
    <t>23ETCCS056</t>
  </si>
  <si>
    <t>JAYAM JAIN</t>
  </si>
  <si>
    <t>23ETCCS057</t>
  </si>
  <si>
    <t>JAYESH GAYRI</t>
  </si>
  <si>
    <t>23ETCCS058</t>
  </si>
  <si>
    <t>JAYESH KALYANA</t>
  </si>
  <si>
    <t>23ETCCS059</t>
  </si>
  <si>
    <t>KANISHK RAJAWAT</t>
  </si>
  <si>
    <t>23ETCCS060</t>
  </si>
  <si>
    <t>KAVISH PATEL</t>
  </si>
  <si>
    <t>23ETCCS061</t>
  </si>
  <si>
    <t>KHUSHAL DAK</t>
  </si>
  <si>
    <t>23ETCCS062</t>
  </si>
  <si>
    <t>KHUSHAL TAMBAR</t>
  </si>
  <si>
    <t>23ETCCS063</t>
  </si>
  <si>
    <t>KHUSHBU BISHT</t>
  </si>
  <si>
    <t>23ETCCS064</t>
  </si>
  <si>
    <t>KHUSHI JAIN</t>
  </si>
  <si>
    <t>23ETCCS065</t>
  </si>
  <si>
    <t>KOMAL SHARMA</t>
  </si>
  <si>
    <t>23ETCCS066</t>
  </si>
  <si>
    <t>KRATIK SHARMA</t>
  </si>
  <si>
    <t>23ETCCS067</t>
  </si>
  <si>
    <t>KRISHNA DOSHI</t>
  </si>
  <si>
    <t>23ETCCS068</t>
  </si>
  <si>
    <t>KUASHAL KUMAWAT</t>
  </si>
  <si>
    <t>23ETCCS069</t>
  </si>
  <si>
    <t>LAKSH PATEL</t>
  </si>
  <si>
    <t>23ETCCS070</t>
  </si>
  <si>
    <t>LAKSHITA CHUNDAWAT</t>
  </si>
  <si>
    <t>23ETCCS071</t>
  </si>
  <si>
    <t>LAKSHYARAJ PURBIA</t>
  </si>
  <si>
    <t>23ETCCS072</t>
  </si>
  <si>
    <t>LALIT SUTHAR</t>
  </si>
  <si>
    <t>23ETCCS073</t>
  </si>
  <si>
    <t>MANAN JAIN</t>
  </si>
  <si>
    <t>23ETCCS074</t>
  </si>
  <si>
    <t>MANAN MEHTA</t>
  </si>
  <si>
    <t>23ETCCS075</t>
  </si>
  <si>
    <t>MANISH SUTHAR</t>
  </si>
  <si>
    <t>23ETCCS076</t>
  </si>
  <si>
    <t>MANRAJ SINGH CHOUHAN</t>
  </si>
  <si>
    <t>23ETCCS077</t>
  </si>
  <si>
    <t>MAYANK KUMAR GAUTAM</t>
  </si>
  <si>
    <t>23ETCCS078</t>
  </si>
  <si>
    <t>MAYANK LOHAR</t>
  </si>
  <si>
    <t>23ETCCS079</t>
  </si>
  <si>
    <t>MEET SHARMA</t>
  </si>
  <si>
    <t>23ETCCS080</t>
  </si>
  <si>
    <t>MISHIKA PARIKH</t>
  </si>
  <si>
    <t>23ETCCS081</t>
  </si>
  <si>
    <t>MOHIT KUMAR KALAL</t>
  </si>
  <si>
    <t>23ETCCS082</t>
  </si>
  <si>
    <t>MOHIT MALI</t>
  </si>
  <si>
    <t>23ETCCS083</t>
  </si>
  <si>
    <t>MRADUL BAHETI</t>
  </si>
  <si>
    <t>23ETCCS084</t>
  </si>
  <si>
    <t>MS.BHAVYA SAHU</t>
  </si>
  <si>
    <t>23ETCCS085</t>
  </si>
  <si>
    <t>MS.BHUVIKA SHARMA</t>
  </si>
  <si>
    <t>23ETCCS086</t>
  </si>
  <si>
    <t>MS.CHARU MALI</t>
  </si>
  <si>
    <t>23ETCCS087</t>
  </si>
  <si>
    <t>MS.EKTA JOSHI</t>
  </si>
  <si>
    <t>23ETCCS088</t>
  </si>
  <si>
    <t>MS.ISHI BHAVSAR</t>
  </si>
  <si>
    <t>23ETCCS089</t>
  </si>
  <si>
    <t>MS.KAJAL JOSHI</t>
  </si>
  <si>
    <t>23ETCCS090</t>
  </si>
  <si>
    <t>MS.KASHISH SONI</t>
  </si>
  <si>
    <t>23ETCCS091</t>
  </si>
  <si>
    <t>MS.KINSHUL YADAV</t>
  </si>
  <si>
    <t>23ETCCS092</t>
  </si>
  <si>
    <t>MS.KUMKUM LOHIYA</t>
  </si>
  <si>
    <t>23ETCCS093</t>
  </si>
  <si>
    <t>MS.LUBHANSHI RATHORE</t>
  </si>
  <si>
    <t>23ETCCS094</t>
  </si>
  <si>
    <t>MS.LUCKY OJHA</t>
  </si>
  <si>
    <t>23ETCCS095</t>
  </si>
  <si>
    <t>MS.MAHIMA KUMAWAT</t>
  </si>
  <si>
    <t>23ETCCS096</t>
  </si>
  <si>
    <t>MS.MAHIMA RAO</t>
  </si>
  <si>
    <t>23ETCCS097</t>
  </si>
  <si>
    <t>MS.MANSI LOHAR</t>
  </si>
  <si>
    <t>23ETCCS098</t>
  </si>
  <si>
    <t>MS.MONIKA PATEL</t>
  </si>
  <si>
    <t>23ETCCS099</t>
  </si>
  <si>
    <t>MS.MOXI TAK</t>
  </si>
  <si>
    <t>23ETCCS100</t>
  </si>
  <si>
    <t>MS.REENA AUDICHYA</t>
  </si>
  <si>
    <t>23ETCCS101</t>
  </si>
  <si>
    <t>MS.TAYSIDDHI MADHVI BHAVSAR</t>
  </si>
  <si>
    <t>23ETCCS102</t>
  </si>
  <si>
    <t>MS.USHA KUNWAR CHUNDAWAT</t>
  </si>
  <si>
    <t>23ETCCS103</t>
  </si>
  <si>
    <t>MUDIT GUPTA</t>
  </si>
  <si>
    <t>23ETCCS104</t>
  </si>
  <si>
    <t>NARESH SINGH BAGHEL</t>
  </si>
  <si>
    <t>23ETCCS105</t>
  </si>
  <si>
    <t>NASRAT ANSARI</t>
  </si>
  <si>
    <t>23ETCCS106</t>
  </si>
  <si>
    <t>NIKHIL SHARMA</t>
  </si>
  <si>
    <t>23ETCCS107</t>
  </si>
  <si>
    <t>NIKHIL SUTHAR</t>
  </si>
  <si>
    <t>23ETCCS108</t>
  </si>
  <si>
    <t>NIKITA DANGI</t>
  </si>
  <si>
    <t>23ETCCS109</t>
  </si>
  <si>
    <t>NILESH PURI</t>
  </si>
  <si>
    <t>23ETCCS110</t>
  </si>
  <si>
    <t>NISHTHA SONI</t>
  </si>
  <si>
    <t>23ETCCS111</t>
  </si>
  <si>
    <t>PALAK JAIN</t>
  </si>
  <si>
    <t>23ETCCS112</t>
  </si>
  <si>
    <t>PALAK NAGORI</t>
  </si>
  <si>
    <t>23ETCCS113</t>
  </si>
  <si>
    <t>PANKAJ DANGI</t>
  </si>
  <si>
    <t>23ETCCS114</t>
  </si>
  <si>
    <t>PANKAJ JOSHI</t>
  </si>
  <si>
    <t>23ETCCS115</t>
  </si>
  <si>
    <t>PARIDHI MEHRA</t>
  </si>
  <si>
    <t>23ETCCS116</t>
  </si>
  <si>
    <t>PATEL TISHANGKUMAR RAKESHKUMAR</t>
  </si>
  <si>
    <t>23ETCCS117</t>
  </si>
  <si>
    <t>PIYUSH YADAV</t>
  </si>
  <si>
    <t>23ETCCS118</t>
  </si>
  <si>
    <t>PRACHI KOTHARI</t>
  </si>
  <si>
    <t>23ETCCS119</t>
  </si>
  <si>
    <t>PRANAV CHAKRAVORTY</t>
  </si>
  <si>
    <t>23ETCCS121</t>
  </si>
  <si>
    <t>PRANAV RAJ SINGH RANAWAT</t>
  </si>
  <si>
    <t>23ETCCS122</t>
  </si>
  <si>
    <t>PRANAY TAILOR</t>
  </si>
  <si>
    <t>23ETCCS123</t>
  </si>
  <si>
    <t>PRASHANT MENARIA</t>
  </si>
  <si>
    <t>23ETCCS124</t>
  </si>
  <si>
    <t>PRIYANI JAIN</t>
  </si>
  <si>
    <t>23ETCCS125</t>
  </si>
  <si>
    <t>PRIYANSHU LUHARIA</t>
  </si>
  <si>
    <t>23ETCCS126</t>
  </si>
  <si>
    <t>PUNIT TAK</t>
  </si>
  <si>
    <t>23ETCCS127</t>
  </si>
  <si>
    <t>PURAN SUTHAR</t>
  </si>
  <si>
    <t>23ETCCS128</t>
  </si>
  <si>
    <t>PURVA R VERMA</t>
  </si>
  <si>
    <t>23ETCCS129</t>
  </si>
  <si>
    <t>RAGHAV KAUSHIK</t>
  </si>
  <si>
    <t>23ETCCS130</t>
  </si>
  <si>
    <t>RAJAT AMETA</t>
  </si>
  <si>
    <t>23ETCCS131</t>
  </si>
  <si>
    <t>REAL JAIN</t>
  </si>
  <si>
    <t>23ETCCS133</t>
  </si>
  <si>
    <t>RISHI MENARIA</t>
  </si>
  <si>
    <t>23ETCCS134</t>
  </si>
  <si>
    <t>ROHIT RAJPUT</t>
  </si>
  <si>
    <t>23ETCCS135</t>
  </si>
  <si>
    <t>RUDRA PRATAP SINGH RATHORE</t>
  </si>
  <si>
    <t>23ETCCS136</t>
  </si>
  <si>
    <t>RUDRAKSH CHITTORA</t>
  </si>
  <si>
    <t>23ETCCS137</t>
  </si>
  <si>
    <t>SANJAY JAT</t>
  </si>
  <si>
    <t>23ETCCS138</t>
  </si>
  <si>
    <t>SANJAY YADAV</t>
  </si>
  <si>
    <t>23ETCCS139</t>
  </si>
  <si>
    <t>SANYAM ARORA</t>
  </si>
  <si>
    <t>23ETCCS140</t>
  </si>
  <si>
    <t>SARANSH WADHWANI</t>
  </si>
  <si>
    <t>23ETCCS141</t>
  </si>
  <si>
    <t>SEJAL DASHORA</t>
  </si>
  <si>
    <t>23ETCCS142</t>
  </si>
  <si>
    <t>SHASHANK SONI</t>
  </si>
  <si>
    <t>23ETCCS143</t>
  </si>
  <si>
    <t>SHAWIL BHARGAVA</t>
  </si>
  <si>
    <t>23ETCCS144</t>
  </si>
  <si>
    <t>SHIKHAR JOSHI</t>
  </si>
  <si>
    <t>23ETCCS145</t>
  </si>
  <si>
    <t>SNEHA DADHICH</t>
  </si>
  <si>
    <t>23ETCCS146</t>
  </si>
  <si>
    <t>SONAL RAJWANI</t>
  </si>
  <si>
    <t>23ETCCS147</t>
  </si>
  <si>
    <t>SOUMYA JAIN</t>
  </si>
  <si>
    <t>23ETCCS148</t>
  </si>
  <si>
    <t>SUMER SINGH RAO</t>
  </si>
  <si>
    <t>23ETCCS149</t>
  </si>
  <si>
    <t>SURYABHAN SINGH RATHORE</t>
  </si>
  <si>
    <t>23ETCCS150</t>
  </si>
  <si>
    <t>TAKSH PANERI</t>
  </si>
  <si>
    <t>23ETCCS151</t>
  </si>
  <si>
    <t>TANISH JAIN</t>
  </si>
  <si>
    <t>23ETCCS152</t>
  </si>
  <si>
    <t>TANISHKA JAIN</t>
  </si>
  <si>
    <t>23ETCCS153</t>
  </si>
  <si>
    <t>TANMAY BANSAL</t>
  </si>
  <si>
    <t>23ETCCS154</t>
  </si>
  <si>
    <t>TUHINA BHADURI</t>
  </si>
  <si>
    <t>23ETCCS155</t>
  </si>
  <si>
    <t>TUSHAR OJHA</t>
  </si>
  <si>
    <t>23ETCCS156</t>
  </si>
  <si>
    <t>UMANG LADHA</t>
  </si>
  <si>
    <t>23ETCCS157</t>
  </si>
  <si>
    <t>VAIBHAV KUMAWAT</t>
  </si>
  <si>
    <t>23ETCCS158</t>
  </si>
  <si>
    <t>VAIBHAV MENARIA</t>
  </si>
  <si>
    <t>23ETCCS159</t>
  </si>
  <si>
    <t>VARUN PANERI</t>
  </si>
  <si>
    <t>23ETCCS160</t>
  </si>
  <si>
    <t>VASHISHTH SHARMA</t>
  </si>
  <si>
    <t>23ETCCS161</t>
  </si>
  <si>
    <t>VIBHANSHI JAIN</t>
  </si>
  <si>
    <t>23ETCCS162</t>
  </si>
  <si>
    <t>VINAYAK MAHESHWARI</t>
  </si>
  <si>
    <t>23ETCCS163</t>
  </si>
  <si>
    <t>VINIT INTODIA</t>
  </si>
  <si>
    <t>23ETCCS164</t>
  </si>
  <si>
    <t>VINIT JAIN</t>
  </si>
  <si>
    <t>23ETCCS165</t>
  </si>
  <si>
    <t>VIPANSHU PALIWAL</t>
  </si>
  <si>
    <t>23ETCCS166</t>
  </si>
  <si>
    <t>VISHESH JAIN</t>
  </si>
  <si>
    <t>23ETCCS167</t>
  </si>
  <si>
    <t>YAKSH JAIN</t>
  </si>
  <si>
    <t>23ETCCS168</t>
  </si>
  <si>
    <t>YAKSHIT SHARMA</t>
  </si>
  <si>
    <t>23ETCCS169</t>
  </si>
  <si>
    <t>YASH DAVE</t>
  </si>
  <si>
    <t>23ETCCS170</t>
  </si>
  <si>
    <t>YASH JAIN</t>
  </si>
  <si>
    <t>23ETCCS171</t>
  </si>
  <si>
    <t>YASH KHERODIYA</t>
  </si>
  <si>
    <t>23ETCCS172</t>
  </si>
  <si>
    <t>YASH KUMAR</t>
  </si>
  <si>
    <t>23ETCCS173</t>
  </si>
  <si>
    <t>YASHASWINI KANWAR YADUWANSHI</t>
  </si>
  <si>
    <t>23ETCCS174</t>
  </si>
  <si>
    <t>YASHSWI JHALA</t>
  </si>
  <si>
    <t>23ETCCS175</t>
  </si>
  <si>
    <t>YATHARTH UPADHYAY</t>
  </si>
  <si>
    <t>23ETCCS176</t>
  </si>
  <si>
    <t>YUVRAJ SINGH GOUR</t>
  </si>
  <si>
    <t>23ETCCS177</t>
  </si>
  <si>
    <t>ZOHER ZARI</t>
  </si>
  <si>
    <t>23ETCCE001</t>
  </si>
  <si>
    <t>DURGA SHANKAR MEENA</t>
  </si>
  <si>
    <t>23ETCCE002</t>
  </si>
  <si>
    <t>MS.DIPIKA KALAL</t>
  </si>
  <si>
    <t>23ETCCE003</t>
  </si>
  <si>
    <t>MS.NIKITA KALAL</t>
  </si>
  <si>
    <t>23ETCCE004</t>
  </si>
  <si>
    <t>NAMAN CHOUDHARY</t>
  </si>
  <si>
    <t>23ETCCE005</t>
  </si>
  <si>
    <t>NARESH MEENA</t>
  </si>
  <si>
    <t>23ETCCE006</t>
  </si>
  <si>
    <t>NAVEEN NATH JOGI</t>
  </si>
  <si>
    <t>23ETCCE007</t>
  </si>
  <si>
    <t>SAYAM MEHTA</t>
  </si>
  <si>
    <t>23ETCCE008</t>
  </si>
  <si>
    <t>SHIVAM</t>
  </si>
  <si>
    <t>23ETCEC001</t>
  </si>
  <si>
    <t>ABHISHEK JODHA</t>
  </si>
  <si>
    <t>23ETCEC002</t>
  </si>
  <si>
    <t>ANJALI RATHORE</t>
  </si>
  <si>
    <t>23ETCEC003</t>
  </si>
  <si>
    <t>ARCHI KHATTAR</t>
  </si>
  <si>
    <t>23ETCEC004</t>
  </si>
  <si>
    <t>23ETCEC005</t>
  </si>
  <si>
    <t>JAIN MAYANK AMRUT</t>
  </si>
  <si>
    <t>23ETCEC006</t>
  </si>
  <si>
    <t>MANISH BYAWAT</t>
  </si>
  <si>
    <t>23ETCEC007</t>
  </si>
  <si>
    <t>MS.HITAL KUMAWAT</t>
  </si>
  <si>
    <t>23ETCEC008</t>
  </si>
  <si>
    <t>NARENDRA SINGH CHAUHAN</t>
  </si>
  <si>
    <t>23ETCEC009</t>
  </si>
  <si>
    <t>RAGHURAJ RANA</t>
  </si>
  <si>
    <t>23ETCEC010</t>
  </si>
  <si>
    <t>RAJAT RAJ SINGH CHOUHAN</t>
  </si>
  <si>
    <t>23ETCEC011</t>
  </si>
  <si>
    <t>RISHABH SOLANKI</t>
  </si>
  <si>
    <t>23ETCEC012</t>
  </si>
  <si>
    <t>RUDRAKSH TELI</t>
  </si>
  <si>
    <t>23ETCEC013</t>
  </si>
  <si>
    <t>SUMIT GOSWAMI</t>
  </si>
  <si>
    <t>23ETCME001</t>
  </si>
  <si>
    <t>MANOJ MEGHWAL</t>
  </si>
  <si>
    <t>23ETCME002</t>
  </si>
  <si>
    <t>SAHIL GARASIYA</t>
  </si>
  <si>
    <t>23ETCME003</t>
  </si>
  <si>
    <t>VIKAS MEGHWAL</t>
  </si>
  <si>
    <t>23ETCME004</t>
  </si>
  <si>
    <t>VIKASH KUMAR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</si>
  <si>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</si>
  <si>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</si>
  <si>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</si>
  <si>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</si>
  <si>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</si>
  <si>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</si>
  <si>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 xml:space="preserve">Attainment of Subject 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</si>
  <si>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</si>
  <si>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</si>
  <si>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</si>
  <si>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</si>
  <si>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</si>
  <si>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</si>
  <si>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</si>
  <si>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Attinment</t>
  </si>
  <si>
    <t>2FY2-01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</si>
  <si>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</si>
  <si>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</si>
  <si>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</si>
  <si>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</si>
  <si>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</si>
  <si>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</si>
  <si>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</si>
  <si>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50% students attain 50% marks (1) </t>
  </si>
  <si>
    <t>Target 50% students attain 60% marks (2)</t>
  </si>
  <si>
    <t>Target 50% students attain 70% marks (3)</t>
  </si>
  <si>
    <t>CO2</t>
  </si>
  <si>
    <t>CO3</t>
  </si>
  <si>
    <t>CO4</t>
  </si>
  <si>
    <t>CO5</t>
  </si>
  <si>
    <t>I MT</t>
  </si>
  <si>
    <t>II MT</t>
  </si>
  <si>
    <t>AA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</si>
  <si>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</si>
  <si>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</si>
  <si>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</si>
  <si>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</si>
  <si>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</si>
  <si>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</si>
  <si>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y</t>
  </si>
  <si>
    <t>MID TERM II EXAM MARK RECORD</t>
  </si>
  <si>
    <t>Marks and Gap Analysis of Mid-Term 2</t>
  </si>
  <si>
    <t>M-II Marks (70)</t>
  </si>
  <si>
    <t>Y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</si>
  <si>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</si>
  <si>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</si>
  <si>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</si>
  <si>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</si>
  <si>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CO12201.1</t>
  </si>
  <si>
    <t>No. of Students Attained CO12201.2</t>
  </si>
  <si>
    <t>No. of Students Attained CO12201.3</t>
  </si>
  <si>
    <t>No. of Students Attained CO12201.4</t>
  </si>
  <si>
    <t>No. of Students Attained CO12201.5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</si>
  <si>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</si>
  <si>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</si>
  <si>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</si>
  <si>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</si>
  <si>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CO12FY201
(Round Off)</t>
  </si>
  <si>
    <t>SUBJECT: Basic Electrical Engineering                                                                                                       Faculty: Mr. Rajkumar Soni</t>
  </si>
  <si>
    <t>CO12FY308.1</t>
  </si>
  <si>
    <t>CO12FY308.2</t>
  </si>
  <si>
    <t>CO12FY308.3</t>
  </si>
  <si>
    <t>CO12FY308.4</t>
  </si>
  <si>
    <t>CO12FY308.5</t>
  </si>
  <si>
    <t>CO12FY308</t>
  </si>
  <si>
    <t>C122FY308 (AVG)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</si>
</sst>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rial"/>
      <scheme val="minor"/>
    </font>
    <font>
      <b/>
      <sz val="12"/>
      <color theme="1"/>
      <name val="Calibri"/>
    </font>
    <font>
      <sz val="11"/>
      <name val="Arial"/>
    </font>
    <font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2"/>
      <color theme="1"/>
      <name val="Arial"/>
    </font>
    <font>
      <sz val="10"/>
      <color theme="1"/>
      <name val="Times New Roman"/>
    </font>
    <font>
      <sz val="11"/>
      <color rgb="FF000000"/>
      <name val="Arial"/>
    </font>
    <font>
      <sz val="10"/>
      <color rgb="FF333333"/>
      <name val="Times New Roman"/>
    </font>
    <font>
      <sz val="11"/>
      <color theme="1"/>
      <name val="Arial"/>
    </font>
    <font>
      <b/>
      <sz val="12"/>
      <color rgb="FF000000"/>
      <name val="Calibri"/>
    </font>
    <font>
      <sz val="11"/>
      <color theme="1"/>
      <name val="Times New Roman"/>
    </font>
    <font>
      <b/>
      <sz val="14"/>
      <color theme="1"/>
      <name val="Calibri"/>
    </font>
    <font>
      <sz val="12"/>
      <color rgb="FF000000"/>
      <name val="Calibri"/>
    </font>
    <font>
      <sz val="11"/>
      <color rgb="FF000000"/>
      <name val="Calibri"/>
    </font>
    <font>
      <b/>
      <sz val="11"/>
      <color rgb="FF000000"/>
      <name val="Arial"/>
    </font>
    <font>
      <sz val="14"/>
      <color theme="1"/>
      <name val="Calibri"/>
    </font>
    <font>
      <sz val="8"/>
      <name val="Arial"/>
      <scheme val="minor"/>
    </font>
    <font>
      <sz val="11"/>
      <color rgb="FF000000"/>
      <name val="Arial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0" fontId="19" fillId="0" borderId="4"/>
    <xf numFmtId="0" fontId="19" fillId="0" borderId="4"/>
  </cellStyleXfs>
  <cellXfs count="121">
    <xf numFmtId="0" fontId="0" fillId="0" borderId="0" xfId="0"/>
    <xf numFmtId="0" fontId="3" fillId="0" borderId="0" xfId="0" applyFont="1"/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/>
    <xf numFmtId="9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9" fontId="1" fillId="2" borderId="5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wrapText="1"/>
    </xf>
    <xf numFmtId="0" fontId="8" fillId="0" borderId="13" xfId="0" applyFont="1" applyBorder="1" applyAlignment="1">
      <alignment wrapText="1"/>
    </xf>
    <xf numFmtId="1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0" xfId="0" applyFont="1"/>
    <xf numFmtId="0" fontId="10" fillId="0" borderId="5" xfId="0" applyFont="1" applyBorder="1" applyAlignment="1">
      <alignment wrapText="1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0" fillId="0" borderId="2" xfId="0" applyFont="1" applyBorder="1"/>
    <xf numFmtId="0" fontId="10" fillId="0" borderId="3" xfId="0" applyFont="1" applyBorder="1"/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5" fillId="0" borderId="0" xfId="0" applyFont="1"/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4" fillId="0" borderId="23" xfId="0" applyFont="1" applyBorder="1" applyAlignment="1">
      <alignment horizontal="center" wrapText="1"/>
    </xf>
    <xf numFmtId="1" fontId="15" fillId="0" borderId="24" xfId="0" applyNumberFormat="1" applyFont="1" applyBorder="1" applyAlignment="1">
      <alignment wrapText="1"/>
    </xf>
    <xf numFmtId="0" fontId="8" fillId="0" borderId="24" xfId="0" applyFont="1" applyBorder="1" applyAlignment="1">
      <alignment horizontal="center" wrapText="1"/>
    </xf>
    <xf numFmtId="0" fontId="1" fillId="2" borderId="27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left"/>
    </xf>
    <xf numFmtId="0" fontId="10" fillId="0" borderId="5" xfId="0" applyFont="1" applyBorder="1"/>
    <xf numFmtId="1" fontId="5" fillId="0" borderId="5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1" fontId="15" fillId="0" borderId="5" xfId="0" applyNumberFormat="1" applyFont="1" applyBorder="1" applyAlignment="1">
      <alignment wrapText="1"/>
    </xf>
    <xf numFmtId="1" fontId="8" fillId="0" borderId="5" xfId="0" applyNumberFormat="1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17" fillId="0" borderId="0" xfId="0" applyFont="1" applyAlignment="1">
      <alignment horizontal="left"/>
    </xf>
    <xf numFmtId="0" fontId="3" fillId="2" borderId="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2" fontId="3" fillId="0" borderId="5" xfId="0" applyNumberFormat="1" applyFont="1" applyBorder="1" applyAlignment="1">
      <alignment horizontal="center" vertical="center"/>
    </xf>
    <xf numFmtId="0" fontId="19" fillId="0" borderId="13" xfId="1" applyBorder="1" applyAlignment="1">
      <alignment wrapText="1"/>
    </xf>
    <xf numFmtId="0" fontId="19" fillId="0" borderId="13" xfId="2" applyBorder="1" applyAlignment="1">
      <alignment wrapText="1"/>
    </xf>
    <xf numFmtId="0" fontId="7" fillId="4" borderId="1" xfId="0" applyFont="1" applyFill="1" applyBorder="1" applyAlignment="1">
      <alignment horizontal="left" wrapText="1"/>
    </xf>
    <xf numFmtId="0" fontId="19" fillId="0" borderId="21" xfId="1" applyBorder="1" applyAlignment="1">
      <alignment wrapText="1"/>
    </xf>
    <xf numFmtId="0" fontId="19" fillId="0" borderId="21" xfId="2" applyBorder="1" applyAlignment="1">
      <alignment wrapText="1"/>
    </xf>
    <xf numFmtId="0" fontId="0" fillId="0" borderId="28" xfId="0" applyBorder="1"/>
    <xf numFmtId="0" fontId="8" fillId="0" borderId="21" xfId="0" applyFont="1" applyBorder="1" applyAlignment="1">
      <alignment wrapText="1"/>
    </xf>
    <xf numFmtId="0" fontId="8" fillId="0" borderId="28" xfId="0" applyFont="1" applyBorder="1" applyAlignment="1">
      <alignment wrapText="1"/>
    </xf>
    <xf numFmtId="1" fontId="10" fillId="0" borderId="6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/>
    </xf>
    <xf numFmtId="1" fontId="8" fillId="0" borderId="24" xfId="0" applyNumberFormat="1" applyFont="1" applyBorder="1" applyAlignment="1">
      <alignment horizontal="center" wrapText="1"/>
    </xf>
    <xf numFmtId="1" fontId="16" fillId="0" borderId="5" xfId="0" applyNumberFormat="1" applyFont="1" applyBorder="1" applyAlignment="1">
      <alignment horizontal="center" wrapText="1"/>
    </xf>
    <xf numFmtId="1" fontId="8" fillId="3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20" xfId="0" applyFont="1" applyBorder="1"/>
    <xf numFmtId="0" fontId="0" fillId="0" borderId="0" xfId="0"/>
    <xf numFmtId="0" fontId="2" fillId="0" borderId="21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13" xfId="0" applyFont="1" applyBorder="1"/>
    <xf numFmtId="0" fontId="1" fillId="0" borderId="1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26" xfId="0" applyFont="1" applyBorder="1"/>
    <xf numFmtId="0" fontId="2" fillId="0" borderId="25" xfId="0" applyFont="1" applyBorder="1"/>
    <xf numFmtId="0" fontId="13" fillId="0" borderId="19" xfId="0" applyFont="1" applyBorder="1" applyAlignment="1">
      <alignment horizontal="center"/>
    </xf>
    <xf numFmtId="9" fontId="1" fillId="2" borderId="6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left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</cellXfs>
  <cellStyles count="3">
    <cellStyle name="Normal" xfId="0" builtinId="0"/>
    <cellStyle name="Normal 20" xfId="1" xr:uid="{AE57B33C-4E5E-4587-BFE9-B4A368916C3A}"/>
    <cellStyle name="Normal 21" xfId="2" xr:uid="{81CB59AC-30D9-4E94-89EA-FF15B7F89186}"/>
  </cellStyles>
  <dxfs count="51"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16" sqref="C16"/>
    </sheetView>
  </sheetViews>
  <sheetFormatPr defaultColWidth="12.6640625" defaultRowHeight="15" customHeight="1" x14ac:dyDescent="0.3"/>
  <cols>
    <col min="1" max="1" width="15.6640625" customWidth="1"/>
    <col min="2" max="16" width="8" customWidth="1"/>
    <col min="17" max="26" width="7.6640625" customWidth="1"/>
  </cols>
  <sheetData>
    <row r="1" spans="1:26" ht="19.5" customHeight="1" x14ac:dyDescent="0.35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35">
      <c r="A2" s="92" t="s">
        <v>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35">
      <c r="A3" s="92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35">
      <c r="A4" s="92" t="s">
        <v>496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3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  <c r="P5" s="3" t="s">
        <v>18</v>
      </c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 x14ac:dyDescent="0.35">
      <c r="A6" s="5" t="s">
        <v>497</v>
      </c>
      <c r="B6" s="6">
        <v>2</v>
      </c>
      <c r="C6" s="6">
        <v>2</v>
      </c>
      <c r="D6" s="7">
        <v>2</v>
      </c>
      <c r="E6" s="6">
        <v>1</v>
      </c>
      <c r="F6" s="6">
        <v>1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6">
        <v>0</v>
      </c>
      <c r="M6" s="6">
        <v>0</v>
      </c>
      <c r="N6" s="6">
        <v>0</v>
      </c>
      <c r="O6" s="6">
        <v>0</v>
      </c>
      <c r="P6" s="7"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35">
      <c r="A7" s="5" t="s">
        <v>498</v>
      </c>
      <c r="B7" s="6">
        <v>1</v>
      </c>
      <c r="C7" s="6">
        <v>2</v>
      </c>
      <c r="D7" s="6">
        <v>2</v>
      </c>
      <c r="E7" s="6">
        <v>1</v>
      </c>
      <c r="F7" s="7">
        <v>1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6">
        <v>0</v>
      </c>
      <c r="M7" s="6">
        <v>0</v>
      </c>
      <c r="N7" s="7">
        <v>0</v>
      </c>
      <c r="O7" s="7">
        <v>0</v>
      </c>
      <c r="P7" s="7"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35">
      <c r="A8" s="5" t="s">
        <v>499</v>
      </c>
      <c r="B8" s="6">
        <v>3</v>
      </c>
      <c r="C8" s="6">
        <v>2</v>
      </c>
      <c r="D8" s="6">
        <v>1</v>
      </c>
      <c r="E8" s="7">
        <v>1</v>
      </c>
      <c r="F8" s="7">
        <v>1</v>
      </c>
      <c r="G8" s="7">
        <v>0</v>
      </c>
      <c r="H8" s="7">
        <v>0</v>
      </c>
      <c r="I8" s="7">
        <v>0</v>
      </c>
      <c r="J8" s="7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7"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35">
      <c r="A9" s="5" t="s">
        <v>500</v>
      </c>
      <c r="B9" s="6">
        <v>2</v>
      </c>
      <c r="C9" s="6">
        <v>2</v>
      </c>
      <c r="D9" s="6">
        <v>2</v>
      </c>
      <c r="E9" s="6">
        <v>1</v>
      </c>
      <c r="F9" s="6">
        <v>0</v>
      </c>
      <c r="G9" s="6">
        <v>0</v>
      </c>
      <c r="H9" s="7">
        <v>0</v>
      </c>
      <c r="I9" s="7">
        <v>0</v>
      </c>
      <c r="J9" s="6">
        <v>0</v>
      </c>
      <c r="K9" s="7">
        <v>0</v>
      </c>
      <c r="L9" s="6">
        <v>0</v>
      </c>
      <c r="M9" s="7">
        <v>0</v>
      </c>
      <c r="N9" s="6">
        <v>0</v>
      </c>
      <c r="O9" s="6">
        <v>0</v>
      </c>
      <c r="P9" s="7"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35">
      <c r="A10" s="5" t="s">
        <v>501</v>
      </c>
      <c r="B10" s="6">
        <v>2</v>
      </c>
      <c r="C10" s="6">
        <v>2</v>
      </c>
      <c r="D10" s="6">
        <v>1</v>
      </c>
      <c r="E10" s="6">
        <v>1</v>
      </c>
      <c r="F10" s="6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6">
        <v>0</v>
      </c>
      <c r="M10" s="7">
        <v>0</v>
      </c>
      <c r="N10" s="6">
        <v>0</v>
      </c>
      <c r="O10" s="7">
        <v>0</v>
      </c>
      <c r="P10" s="7"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35">
      <c r="A11" s="5" t="s">
        <v>502</v>
      </c>
      <c r="B11" s="8">
        <f t="shared" ref="B11:P11" si="0">AVERAGE(B6:B10)</f>
        <v>2</v>
      </c>
      <c r="C11" s="8">
        <f t="shared" si="0"/>
        <v>2</v>
      </c>
      <c r="D11" s="8">
        <f t="shared" si="0"/>
        <v>1.6</v>
      </c>
      <c r="E11" s="8">
        <f t="shared" si="0"/>
        <v>1</v>
      </c>
      <c r="F11" s="8">
        <f t="shared" si="0"/>
        <v>0.8</v>
      </c>
      <c r="G11" s="8">
        <f t="shared" si="0"/>
        <v>0</v>
      </c>
      <c r="H11" s="8">
        <f t="shared" si="0"/>
        <v>0</v>
      </c>
      <c r="I11" s="8">
        <f t="shared" si="0"/>
        <v>0</v>
      </c>
      <c r="J11" s="8">
        <f t="shared" si="0"/>
        <v>0</v>
      </c>
      <c r="K11" s="8">
        <f t="shared" si="0"/>
        <v>0</v>
      </c>
      <c r="L11" s="8">
        <f t="shared" si="0"/>
        <v>0</v>
      </c>
      <c r="M11" s="8">
        <f t="shared" si="0"/>
        <v>0</v>
      </c>
      <c r="N11" s="8">
        <f t="shared" si="0"/>
        <v>0</v>
      </c>
      <c r="O11" s="8">
        <f t="shared" si="0"/>
        <v>0</v>
      </c>
      <c r="P11" s="8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5">
      <c r="A12" s="9" t="s">
        <v>503</v>
      </c>
      <c r="B12" s="10">
        <f t="shared" ref="B12:P12" si="1">ROUND(B11,0)</f>
        <v>2</v>
      </c>
      <c r="C12" s="10">
        <f t="shared" si="1"/>
        <v>2</v>
      </c>
      <c r="D12" s="10">
        <f t="shared" si="1"/>
        <v>2</v>
      </c>
      <c r="E12" s="10">
        <f t="shared" si="1"/>
        <v>1</v>
      </c>
      <c r="F12" s="10">
        <f t="shared" si="1"/>
        <v>1</v>
      </c>
      <c r="G12" s="10">
        <f t="shared" si="1"/>
        <v>0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0</v>
      </c>
      <c r="M12" s="10">
        <f t="shared" si="1"/>
        <v>0</v>
      </c>
      <c r="N12" s="10">
        <f t="shared" si="1"/>
        <v>0</v>
      </c>
      <c r="O12" s="10">
        <f t="shared" si="1"/>
        <v>0</v>
      </c>
      <c r="P12" s="10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9.75" customHeight="1" x14ac:dyDescent="0.35">
      <c r="A13" s="95" t="s">
        <v>25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4"/>
      <c r="N13" s="95"/>
      <c r="O13" s="93"/>
      <c r="P13" s="94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/>
    <row r="222" spans="1:26" ht="15.75" customHeight="1" x14ac:dyDescent="0.3"/>
    <row r="223" spans="1:26" ht="15.75" customHeight="1" x14ac:dyDescent="0.3"/>
    <row r="224" spans="1:26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A1:P1"/>
    <mergeCell ref="A2:P2"/>
    <mergeCell ref="A3:P3"/>
    <mergeCell ref="A4:P4"/>
    <mergeCell ref="A13:M13"/>
    <mergeCell ref="N13:P13"/>
  </mergeCells>
  <phoneticPr fontId="18" type="noConversion"/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selection activeCell="B6" sqref="B6"/>
    </sheetView>
  </sheetViews>
  <sheetFormatPr defaultColWidth="12.6640625" defaultRowHeight="15" customHeight="1" x14ac:dyDescent="0.3"/>
  <cols>
    <col min="1" max="1" width="13.9140625" customWidth="1"/>
    <col min="2" max="26" width="7.6640625" customWidth="1"/>
  </cols>
  <sheetData>
    <row r="1" spans="1:26" ht="19.5" customHeight="1" x14ac:dyDescent="0.3">
      <c r="A1" s="92" t="str">
        <f>'CO-PO Mapping'!A1:P1</f>
        <v>DEPARTMENT OF BASIC SCIENCE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26" ht="19.5" customHeight="1" x14ac:dyDescent="0.3">
      <c r="A2" s="92" t="s">
        <v>493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1:26" ht="19.5" customHeight="1" x14ac:dyDescent="0.3">
      <c r="A3" s="92" t="str">
        <f>'CO-PO Mapping'!A3:P3</f>
        <v xml:space="preserve">I YEAR I SEM 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1:26" ht="19.5" customHeight="1" x14ac:dyDescent="0.3">
      <c r="A4" s="92" t="str">
        <f>'CO-PO Mapping'!A4:P4</f>
        <v>SUBJECT: Basic Electrical Engineering                                                                                                       Faculty: Mr. Rajkumar Soni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</row>
    <row r="5" spans="1:26" ht="31" x14ac:dyDescent="0.3">
      <c r="A5" s="9" t="s">
        <v>3</v>
      </c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 t="s">
        <v>10</v>
      </c>
      <c r="I5" s="12" t="s">
        <v>11</v>
      </c>
      <c r="J5" s="12" t="s">
        <v>12</v>
      </c>
      <c r="K5" s="12" t="s">
        <v>13</v>
      </c>
      <c r="L5" s="12" t="s">
        <v>14</v>
      </c>
      <c r="M5" s="12" t="s">
        <v>15</v>
      </c>
      <c r="N5" s="12" t="s">
        <v>16</v>
      </c>
      <c r="O5" s="12" t="s">
        <v>17</v>
      </c>
      <c r="P5" s="12" t="s">
        <v>18</v>
      </c>
      <c r="Q5" s="77"/>
      <c r="R5" s="77"/>
      <c r="S5" s="77"/>
      <c r="T5" s="77"/>
      <c r="U5" s="77"/>
      <c r="V5" s="77"/>
      <c r="W5" s="77"/>
      <c r="X5" s="77"/>
      <c r="Y5" s="77"/>
      <c r="Z5" s="77"/>
    </row>
    <row r="6" spans="1:26" ht="19.5" customHeight="1" x14ac:dyDescent="0.3">
      <c r="A6" s="9" t="str">
        <f>'CO-PO Mapping'!A6</f>
        <v>CO12FY308.1</v>
      </c>
      <c r="B6" s="22">
        <f>'Attainment Sheet Sessional'!$E216*'CO-PO Mapping'!B6/3</f>
        <v>2</v>
      </c>
      <c r="C6" s="22">
        <f>'Attainment Sheet Sessional'!$E216*'CO-PO Mapping'!C6/3</f>
        <v>2</v>
      </c>
      <c r="D6" s="22">
        <f>'Attainment Sheet Sessional'!$E216*'CO-PO Mapping'!D6/3</f>
        <v>2</v>
      </c>
      <c r="E6" s="22">
        <f>'Attainment Sheet Sessional'!$E216*'CO-PO Mapping'!E6/3</f>
        <v>1</v>
      </c>
      <c r="F6" s="22">
        <f>'Attainment Sheet Sessional'!$E216*'CO-PO Mapping'!F6/3</f>
        <v>1</v>
      </c>
      <c r="G6" s="22">
        <f>'Attainment Sheet Sessional'!$E216*'CO-PO Mapping'!G6/3</f>
        <v>0</v>
      </c>
      <c r="H6" s="22">
        <f>'Attainment Sheet Sessional'!$E216*'CO-PO Mapping'!H6/3</f>
        <v>0</v>
      </c>
      <c r="I6" s="22">
        <f>'Attainment Sheet Sessional'!$E216*'CO-PO Mapping'!I6/3</f>
        <v>0</v>
      </c>
      <c r="J6" s="22">
        <f>'Attainment Sheet Sessional'!$E216*'CO-PO Mapping'!J6/3</f>
        <v>0</v>
      </c>
      <c r="K6" s="22">
        <f>'Attainment Sheet Sessional'!$E216*'CO-PO Mapping'!K6/3</f>
        <v>0</v>
      </c>
      <c r="L6" s="22">
        <f>'Attainment Sheet Sessional'!$E216*'CO-PO Mapping'!L6/3</f>
        <v>0</v>
      </c>
      <c r="M6" s="22">
        <f>'Attainment Sheet Sessional'!$E216*'CO-PO Mapping'!M6/3</f>
        <v>0</v>
      </c>
      <c r="N6" s="22">
        <f>'Attainment Sheet Sessional'!$E216*'CO-PO Mapping'!N6/3</f>
        <v>0</v>
      </c>
      <c r="O6" s="22">
        <f>'Attainment Sheet Sessional'!$E216*'CO-PO Mapping'!O6/3</f>
        <v>0</v>
      </c>
      <c r="P6" s="22">
        <f>'Attainment Sheet Sessional'!$E216*'CO-PO Mapping'!P6/3</f>
        <v>0</v>
      </c>
    </row>
    <row r="7" spans="1:26" ht="19.5" customHeight="1" x14ac:dyDescent="0.3">
      <c r="A7" s="9" t="str">
        <f>'CO-PO Mapping'!A7</f>
        <v>CO12FY308.2</v>
      </c>
      <c r="B7" s="22">
        <f>'Attainment Sheet Sessional'!$E217*'CO-PO Mapping'!B7/3</f>
        <v>1</v>
      </c>
      <c r="C7" s="22">
        <f>'Attainment Sheet Sessional'!$E217*'CO-PO Mapping'!C7/3</f>
        <v>2</v>
      </c>
      <c r="D7" s="22">
        <f>'Attainment Sheet Sessional'!$E217*'CO-PO Mapping'!D7/3</f>
        <v>2</v>
      </c>
      <c r="E7" s="22">
        <f>'Attainment Sheet Sessional'!$E217*'CO-PO Mapping'!E7/3</f>
        <v>1</v>
      </c>
      <c r="F7" s="22">
        <f>'Attainment Sheet Sessional'!$E217*'CO-PO Mapping'!F7/3</f>
        <v>1</v>
      </c>
      <c r="G7" s="22">
        <f>'Attainment Sheet Sessional'!$E217*'CO-PO Mapping'!G7/3</f>
        <v>0</v>
      </c>
      <c r="H7" s="22">
        <f>'Attainment Sheet Sessional'!$E217*'CO-PO Mapping'!H7/3</f>
        <v>0</v>
      </c>
      <c r="I7" s="22">
        <f>'Attainment Sheet Sessional'!$E217*'CO-PO Mapping'!I7/3</f>
        <v>0</v>
      </c>
      <c r="J7" s="22">
        <f>'Attainment Sheet Sessional'!$E217*'CO-PO Mapping'!J7/3</f>
        <v>0</v>
      </c>
      <c r="K7" s="22">
        <f>'Attainment Sheet Sessional'!$E217*'CO-PO Mapping'!K7/3</f>
        <v>0</v>
      </c>
      <c r="L7" s="22">
        <f>'Attainment Sheet Sessional'!$E217*'CO-PO Mapping'!L7/3</f>
        <v>0</v>
      </c>
      <c r="M7" s="22">
        <f>'Attainment Sheet Sessional'!$E217*'CO-PO Mapping'!M7/3</f>
        <v>0</v>
      </c>
      <c r="N7" s="22">
        <f>'Attainment Sheet Sessional'!$E217*'CO-PO Mapping'!N7/3</f>
        <v>0</v>
      </c>
      <c r="O7" s="22">
        <f>'Attainment Sheet Sessional'!$E217*'CO-PO Mapping'!O7/3</f>
        <v>0</v>
      </c>
      <c r="P7" s="22">
        <f>'Attainment Sheet Sessional'!$E217*'CO-PO Mapping'!P7/3</f>
        <v>0</v>
      </c>
    </row>
    <row r="8" spans="1:26" ht="19.5" customHeight="1" x14ac:dyDescent="0.3">
      <c r="A8" s="9" t="str">
        <f>'CO-PO Mapping'!A8</f>
        <v>CO12FY308.3</v>
      </c>
      <c r="B8" s="22">
        <f>'Attainment Sheet Sessional'!$E218*'CO-PO Mapping'!B8/3</f>
        <v>2</v>
      </c>
      <c r="C8" s="22">
        <f>'Attainment Sheet Sessional'!$E218*'CO-PO Mapping'!C8/3</f>
        <v>1.3333333333333333</v>
      </c>
      <c r="D8" s="22">
        <f>'Attainment Sheet Sessional'!$E218*'CO-PO Mapping'!D8/3</f>
        <v>0.66666666666666663</v>
      </c>
      <c r="E8" s="22">
        <f>'Attainment Sheet Sessional'!$E218*'CO-PO Mapping'!E8/3</f>
        <v>0.66666666666666663</v>
      </c>
      <c r="F8" s="22">
        <f>'Attainment Sheet Sessional'!$E218*'CO-PO Mapping'!F8/3</f>
        <v>0.66666666666666663</v>
      </c>
      <c r="G8" s="22">
        <f>'Attainment Sheet Sessional'!$E218*'CO-PO Mapping'!G8/3</f>
        <v>0</v>
      </c>
      <c r="H8" s="22">
        <f>'Attainment Sheet Sessional'!$E218*'CO-PO Mapping'!H8/3</f>
        <v>0</v>
      </c>
      <c r="I8" s="22">
        <f>'Attainment Sheet Sessional'!$E218*'CO-PO Mapping'!I8/3</f>
        <v>0</v>
      </c>
      <c r="J8" s="22">
        <f>'Attainment Sheet Sessional'!$E218*'CO-PO Mapping'!J8/3</f>
        <v>0</v>
      </c>
      <c r="K8" s="22">
        <f>'Attainment Sheet Sessional'!$E218*'CO-PO Mapping'!K8/3</f>
        <v>0</v>
      </c>
      <c r="L8" s="22">
        <f>'Attainment Sheet Sessional'!$E218*'CO-PO Mapping'!L8/3</f>
        <v>0</v>
      </c>
      <c r="M8" s="22">
        <f>'Attainment Sheet Sessional'!$E218*'CO-PO Mapping'!M8/3</f>
        <v>0</v>
      </c>
      <c r="N8" s="22">
        <f>'Attainment Sheet Sessional'!$E218*'CO-PO Mapping'!N8/3</f>
        <v>0</v>
      </c>
      <c r="O8" s="22">
        <f>'Attainment Sheet Sessional'!$E218*'CO-PO Mapping'!O8/3</f>
        <v>0</v>
      </c>
      <c r="P8" s="22">
        <f>'Attainment Sheet Sessional'!$E218*'CO-PO Mapping'!P8/3</f>
        <v>0</v>
      </c>
    </row>
    <row r="9" spans="1:26" ht="19.5" customHeight="1" x14ac:dyDescent="0.3">
      <c r="A9" s="9" t="str">
        <f>'CO-PO Mapping'!A9</f>
        <v>CO12FY308.4</v>
      </c>
      <c r="B9" s="22">
        <f>'Attainment Sheet Sessional'!$E219*'CO-PO Mapping'!B9/3</f>
        <v>2</v>
      </c>
      <c r="C9" s="22">
        <f>'Attainment Sheet Sessional'!$E219*'CO-PO Mapping'!C9/3</f>
        <v>2</v>
      </c>
      <c r="D9" s="22">
        <f>'Attainment Sheet Sessional'!$E219*'CO-PO Mapping'!D9/3</f>
        <v>2</v>
      </c>
      <c r="E9" s="22">
        <f>'Attainment Sheet Sessional'!$E219*'CO-PO Mapping'!E9/3</f>
        <v>1</v>
      </c>
      <c r="F9" s="22">
        <f>'Attainment Sheet Sessional'!$E219*'CO-PO Mapping'!F9/3</f>
        <v>0</v>
      </c>
      <c r="G9" s="22">
        <f>'Attainment Sheet Sessional'!$E219*'CO-PO Mapping'!G9/3</f>
        <v>0</v>
      </c>
      <c r="H9" s="22">
        <f>'Attainment Sheet Sessional'!$E219*'CO-PO Mapping'!H9/3</f>
        <v>0</v>
      </c>
      <c r="I9" s="22">
        <f>'Attainment Sheet Sessional'!$E219*'CO-PO Mapping'!I9/3</f>
        <v>0</v>
      </c>
      <c r="J9" s="22">
        <f>'Attainment Sheet Sessional'!$E219*'CO-PO Mapping'!J9/3</f>
        <v>0</v>
      </c>
      <c r="K9" s="22">
        <f>'Attainment Sheet Sessional'!$E219*'CO-PO Mapping'!K9/3</f>
        <v>0</v>
      </c>
      <c r="L9" s="22">
        <f>'Attainment Sheet Sessional'!$E219*'CO-PO Mapping'!L9/3</f>
        <v>0</v>
      </c>
      <c r="M9" s="22">
        <f>'Attainment Sheet Sessional'!$E219*'CO-PO Mapping'!M9/3</f>
        <v>0</v>
      </c>
      <c r="N9" s="22">
        <f>'Attainment Sheet Sessional'!$E219*'CO-PO Mapping'!N9/3</f>
        <v>0</v>
      </c>
      <c r="O9" s="22">
        <f>'Attainment Sheet Sessional'!$E219*'CO-PO Mapping'!O9/3</f>
        <v>0</v>
      </c>
      <c r="P9" s="22">
        <f>'Attainment Sheet Sessional'!$E219*'CO-PO Mapping'!P9/3</f>
        <v>0</v>
      </c>
    </row>
    <row r="10" spans="1:26" ht="19.5" customHeight="1" x14ac:dyDescent="0.3">
      <c r="A10" s="9" t="str">
        <f>'CO-PO Mapping'!A10</f>
        <v>CO12FY308.5</v>
      </c>
      <c r="B10" s="22">
        <f>'Attainment Sheet Sessional'!$E220*'CO-PO Mapping'!B10/3</f>
        <v>2</v>
      </c>
      <c r="C10" s="22">
        <f>'Attainment Sheet Sessional'!$E220*'CO-PO Mapping'!C10/3</f>
        <v>2</v>
      </c>
      <c r="D10" s="22">
        <f>'Attainment Sheet Sessional'!$E220*'CO-PO Mapping'!D10/3</f>
        <v>1</v>
      </c>
      <c r="E10" s="22">
        <f>'Attainment Sheet Sessional'!$E220*'CO-PO Mapping'!E10/3</f>
        <v>1</v>
      </c>
      <c r="F10" s="22">
        <f>'Attainment Sheet Sessional'!$E220*'CO-PO Mapping'!F10/3</f>
        <v>1</v>
      </c>
      <c r="G10" s="22">
        <f>'Attainment Sheet Sessional'!$E220*'CO-PO Mapping'!G10/3</f>
        <v>0</v>
      </c>
      <c r="H10" s="22">
        <f>'Attainment Sheet Sessional'!$E220*'CO-PO Mapping'!H10/3</f>
        <v>0</v>
      </c>
      <c r="I10" s="22">
        <f>'Attainment Sheet Sessional'!$E220*'CO-PO Mapping'!I10/3</f>
        <v>0</v>
      </c>
      <c r="J10" s="22">
        <f>'Attainment Sheet Sessional'!$E220*'CO-PO Mapping'!J10/3</f>
        <v>0</v>
      </c>
      <c r="K10" s="22">
        <f>'Attainment Sheet Sessional'!$E220*'CO-PO Mapping'!K10/3</f>
        <v>0</v>
      </c>
      <c r="L10" s="22">
        <f>'Attainment Sheet Sessional'!$E220*'CO-PO Mapping'!L10/3</f>
        <v>0</v>
      </c>
      <c r="M10" s="22">
        <f>'Attainment Sheet Sessional'!$E220*'CO-PO Mapping'!M10/3</f>
        <v>0</v>
      </c>
      <c r="N10" s="22">
        <f>'Attainment Sheet Sessional'!$E220*'CO-PO Mapping'!N10/3</f>
        <v>0</v>
      </c>
      <c r="O10" s="22">
        <f>'Attainment Sheet Sessional'!$E220*'CO-PO Mapping'!O10/3</f>
        <v>0</v>
      </c>
      <c r="P10" s="22">
        <f>'Attainment Sheet Sessional'!$E220*'CO-PO Mapping'!P10/3</f>
        <v>0</v>
      </c>
    </row>
    <row r="11" spans="1:26" ht="19.5" customHeight="1" x14ac:dyDescent="0.3">
      <c r="A11" s="9" t="str">
        <f>'CO-PO Mapping'!A11</f>
        <v>CO12FY308</v>
      </c>
      <c r="B11" s="22">
        <f t="shared" ref="B11:P11" si="0">AVERAGE(B6:B10)</f>
        <v>1.8</v>
      </c>
      <c r="C11" s="22">
        <f t="shared" si="0"/>
        <v>1.8666666666666665</v>
      </c>
      <c r="D11" s="22">
        <f t="shared" si="0"/>
        <v>1.5333333333333334</v>
      </c>
      <c r="E11" s="22">
        <f t="shared" si="0"/>
        <v>0.93333333333333324</v>
      </c>
      <c r="F11" s="22">
        <f t="shared" si="0"/>
        <v>0.73333333333333328</v>
      </c>
      <c r="G11" s="22">
        <f t="shared" si="0"/>
        <v>0</v>
      </c>
      <c r="H11" s="22">
        <f t="shared" si="0"/>
        <v>0</v>
      </c>
      <c r="I11" s="22">
        <f t="shared" si="0"/>
        <v>0</v>
      </c>
      <c r="J11" s="22">
        <f t="shared" si="0"/>
        <v>0</v>
      </c>
      <c r="K11" s="22">
        <f t="shared" si="0"/>
        <v>0</v>
      </c>
      <c r="L11" s="22">
        <f t="shared" si="0"/>
        <v>0</v>
      </c>
      <c r="M11" s="22">
        <f t="shared" si="0"/>
        <v>0</v>
      </c>
      <c r="N11" s="22">
        <f t="shared" si="0"/>
        <v>0</v>
      </c>
      <c r="O11" s="22">
        <f t="shared" si="0"/>
        <v>0</v>
      </c>
      <c r="P11" s="22">
        <f t="shared" si="0"/>
        <v>0</v>
      </c>
    </row>
    <row r="12" spans="1:26" ht="39.75" customHeight="1" x14ac:dyDescent="0.3">
      <c r="A12" s="95" t="s">
        <v>441</v>
      </c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4"/>
      <c r="N12" s="95"/>
      <c r="O12" s="93"/>
      <c r="P12" s="94"/>
    </row>
    <row r="16" spans="1:26" ht="15.5" x14ac:dyDescent="0.35">
      <c r="F16" s="1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tabSelected="1" workbookViewId="0">
      <selection activeCell="R5" sqref="R5"/>
    </sheetView>
  </sheetViews>
  <sheetFormatPr defaultColWidth="12.6640625" defaultRowHeight="15" customHeight="1" x14ac:dyDescent="0.3"/>
  <cols>
    <col min="1" max="1" width="10.9140625" customWidth="1"/>
    <col min="2" max="16" width="8" customWidth="1"/>
    <col min="17" max="26" width="7.6640625" customWidth="1"/>
  </cols>
  <sheetData>
    <row r="1" spans="1:26" ht="19.5" customHeight="1" x14ac:dyDescent="0.35">
      <c r="A1" s="92" t="str">
        <f>'CO-PO Mapping'!A1:P1</f>
        <v>DEPARTMENT OF BASIC SCIENCE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35">
      <c r="A2" s="92" t="s">
        <v>494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35">
      <c r="A3" s="92" t="str">
        <f>'CO-PO Mapping'!A3:P3</f>
        <v xml:space="preserve">I YEAR I SEM 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35">
      <c r="A4" s="92" t="str">
        <f>'CO-PO Mapping'!A4:P4</f>
        <v>SUBJECT: Basic Electrical Engineering                                                                                                       Faculty: Mr. Rajkumar Soni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A5" s="12" t="s">
        <v>456</v>
      </c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 t="s">
        <v>10</v>
      </c>
      <c r="I5" s="12" t="s">
        <v>11</v>
      </c>
      <c r="J5" s="12" t="s">
        <v>12</v>
      </c>
      <c r="K5" s="12" t="s">
        <v>13</v>
      </c>
      <c r="L5" s="12" t="s">
        <v>14</v>
      </c>
      <c r="M5" s="12" t="s">
        <v>15</v>
      </c>
      <c r="N5" s="12" t="s">
        <v>16</v>
      </c>
      <c r="O5" s="12" t="s">
        <v>17</v>
      </c>
      <c r="P5" s="12" t="s">
        <v>18</v>
      </c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9.5" customHeight="1" x14ac:dyDescent="0.35">
      <c r="A6" s="12" t="s">
        <v>24</v>
      </c>
      <c r="B6" s="78">
        <f>AVERAGE('Attainment Tool 1 C to PO'!B6,'Attainment CO to PO Sessional'!B11)</f>
        <v>1.1333333333333333</v>
      </c>
      <c r="C6" s="78">
        <f>AVERAGE('Attainment Tool 1 C to PO'!C6,'Attainment CO to PO Sessional'!C11)</f>
        <v>1.1666666666666665</v>
      </c>
      <c r="D6" s="78">
        <f>AVERAGE('Attainment Tool 1 C to PO'!D6,'Attainment CO to PO Sessional'!D11)</f>
        <v>1</v>
      </c>
      <c r="E6" s="78">
        <f>AVERAGE('Attainment Tool 1 C to PO'!E6,'Attainment CO to PO Sessional'!E11)</f>
        <v>0.58333333333333326</v>
      </c>
      <c r="F6" s="78">
        <f>AVERAGE('Attainment Tool 1 C to PO'!F6,'Attainment CO to PO Sessional'!F11)</f>
        <v>0.48333333333333328</v>
      </c>
      <c r="G6" s="78">
        <f>AVERAGE('Attainment Tool 1 C to PO'!G6,'Attainment CO to PO Sessional'!G11)</f>
        <v>0</v>
      </c>
      <c r="H6" s="78">
        <f>AVERAGE('Attainment Tool 1 C to PO'!H6,'Attainment CO to PO Sessional'!H11)</f>
        <v>0</v>
      </c>
      <c r="I6" s="78">
        <f>AVERAGE('Attainment Tool 1 C to PO'!I6,'Attainment CO to PO Sessional'!I11)</f>
        <v>0</v>
      </c>
      <c r="J6" s="78">
        <f>AVERAGE('Attainment Tool 1 C to PO'!J6,'Attainment CO to PO Sessional'!J11)</f>
        <v>0</v>
      </c>
      <c r="K6" s="78">
        <f>AVERAGE('Attainment Tool 1 C to PO'!K6,'Attainment CO to PO Sessional'!K11)</f>
        <v>0</v>
      </c>
      <c r="L6" s="78">
        <f>AVERAGE('Attainment Tool 1 C to PO'!L6,'Attainment CO to PO Sessional'!L11)</f>
        <v>0</v>
      </c>
      <c r="M6" s="78">
        <f>AVERAGE('Attainment Tool 1 C to PO'!M6,'Attainment CO to PO Sessional'!M11)</f>
        <v>0</v>
      </c>
      <c r="N6" s="78">
        <f>AVERAGE('Attainment Tool 1 C to PO'!N6,'Attainment CO to PO Sessional'!N11)</f>
        <v>0</v>
      </c>
      <c r="O6" s="78">
        <f>AVERAGE('Attainment Tool 1 C to PO'!O6,'Attainment CO to PO Sessional'!O11)</f>
        <v>0</v>
      </c>
      <c r="P6" s="78">
        <f>AVERAGE('Attainment Tool 1 C to PO'!P6,'Attainment CO to PO Sessional'!P11)</f>
        <v>0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35">
      <c r="A7" s="9" t="s">
        <v>495</v>
      </c>
      <c r="B7" s="78">
        <f t="shared" ref="B7:P7" si="0">ROUND(B6,0)</f>
        <v>1</v>
      </c>
      <c r="C7" s="78">
        <f t="shared" si="0"/>
        <v>1</v>
      </c>
      <c r="D7" s="78">
        <f t="shared" si="0"/>
        <v>1</v>
      </c>
      <c r="E7" s="78">
        <f t="shared" si="0"/>
        <v>1</v>
      </c>
      <c r="F7" s="78">
        <f t="shared" si="0"/>
        <v>0</v>
      </c>
      <c r="G7" s="78">
        <f t="shared" si="0"/>
        <v>0</v>
      </c>
      <c r="H7" s="78">
        <f t="shared" si="0"/>
        <v>0</v>
      </c>
      <c r="I7" s="78">
        <f t="shared" si="0"/>
        <v>0</v>
      </c>
      <c r="J7" s="78">
        <f t="shared" si="0"/>
        <v>0</v>
      </c>
      <c r="K7" s="78">
        <f t="shared" si="0"/>
        <v>0</v>
      </c>
      <c r="L7" s="78">
        <f t="shared" si="0"/>
        <v>0</v>
      </c>
      <c r="M7" s="78">
        <f t="shared" si="0"/>
        <v>0</v>
      </c>
      <c r="N7" s="78">
        <f t="shared" si="0"/>
        <v>0</v>
      </c>
      <c r="O7" s="78">
        <f t="shared" si="0"/>
        <v>0</v>
      </c>
      <c r="P7" s="78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9.75" customHeight="1" x14ac:dyDescent="0.35">
      <c r="A8" s="95" t="s">
        <v>441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4"/>
      <c r="N8" s="95"/>
      <c r="O8" s="93"/>
      <c r="P8" s="94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/>
    <row r="222" spans="1:26" ht="15.75" customHeight="1" x14ac:dyDescent="0.3"/>
    <row r="223" spans="1:26" ht="15.75" customHeight="1" x14ac:dyDescent="0.3"/>
    <row r="224" spans="1:26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199" workbookViewId="0">
      <selection activeCell="F208" sqref="F208"/>
    </sheetView>
  </sheetViews>
  <sheetFormatPr defaultColWidth="12.6640625" defaultRowHeight="15" customHeight="1" x14ac:dyDescent="0.3"/>
  <cols>
    <col min="1" max="1" width="5.75" customWidth="1"/>
    <col min="2" max="2" width="17.5" customWidth="1"/>
    <col min="3" max="3" width="24.6640625" customWidth="1"/>
    <col min="4" max="4" width="14.1640625" customWidth="1"/>
    <col min="5" max="5" width="14.25" customWidth="1"/>
    <col min="6" max="6" width="13.25" customWidth="1"/>
    <col min="7" max="7" width="13.4140625" customWidth="1"/>
    <col min="8" max="8" width="13.25" customWidth="1"/>
    <col min="9" max="26" width="7.6640625" customWidth="1"/>
  </cols>
  <sheetData>
    <row r="1" spans="1:26" ht="19.5" customHeight="1" x14ac:dyDescent="0.3">
      <c r="A1" s="92" t="str">
        <f>'CO-PO Mapping'!A1:P1</f>
        <v>DEPARTMENT OF BASIC SCIENCE</v>
      </c>
      <c r="B1" s="93"/>
      <c r="C1" s="93"/>
      <c r="D1" s="93"/>
      <c r="E1" s="93"/>
      <c r="F1" s="93"/>
      <c r="G1" s="93"/>
      <c r="H1" s="94"/>
    </row>
    <row r="2" spans="1:26" ht="19.5" customHeight="1" x14ac:dyDescent="0.3">
      <c r="A2" s="92" t="s">
        <v>26</v>
      </c>
      <c r="B2" s="93"/>
      <c r="C2" s="93"/>
      <c r="D2" s="93"/>
      <c r="E2" s="93"/>
      <c r="F2" s="93"/>
      <c r="G2" s="93"/>
      <c r="H2" s="94"/>
    </row>
    <row r="3" spans="1:26" ht="19.5" customHeight="1" x14ac:dyDescent="0.3">
      <c r="A3" s="92" t="str">
        <f>'CO-PO Mapping'!A3:P3</f>
        <v xml:space="preserve">I YEAR I SEM </v>
      </c>
      <c r="B3" s="93"/>
      <c r="C3" s="93"/>
      <c r="D3" s="93"/>
      <c r="E3" s="93"/>
      <c r="F3" s="93"/>
      <c r="G3" s="93"/>
      <c r="H3" s="94"/>
    </row>
    <row r="4" spans="1:26" ht="19.5" customHeight="1" x14ac:dyDescent="0.35">
      <c r="A4" s="92" t="str">
        <f>'CO-PO Mapping'!A4:P4</f>
        <v>SUBJECT: Basic Electrical Engineering                                                                                                       Faculty: Mr. Rajkumar Soni</v>
      </c>
      <c r="B4" s="93"/>
      <c r="C4" s="93"/>
      <c r="D4" s="93"/>
      <c r="E4" s="93"/>
      <c r="F4" s="93"/>
      <c r="G4" s="93"/>
      <c r="H4" s="94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31" x14ac:dyDescent="0.35">
      <c r="A5" s="99" t="s">
        <v>27</v>
      </c>
      <c r="B5" s="99" t="s">
        <v>28</v>
      </c>
      <c r="C5" s="12" t="s">
        <v>29</v>
      </c>
      <c r="D5" s="9" t="s">
        <v>30</v>
      </c>
      <c r="E5" s="9" t="s">
        <v>31</v>
      </c>
      <c r="F5" s="12" t="s">
        <v>32</v>
      </c>
      <c r="G5" s="101" t="s">
        <v>33</v>
      </c>
      <c r="H5" s="94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31" x14ac:dyDescent="0.3">
      <c r="A6" s="100"/>
      <c r="B6" s="100"/>
      <c r="C6" s="12" t="s">
        <v>34</v>
      </c>
      <c r="D6" s="12">
        <v>70</v>
      </c>
      <c r="E6" s="12">
        <v>30</v>
      </c>
      <c r="F6" s="12">
        <f>D6+E6</f>
        <v>100</v>
      </c>
      <c r="G6" s="9" t="s">
        <v>35</v>
      </c>
      <c r="H6" s="9" t="s">
        <v>36</v>
      </c>
    </row>
    <row r="7" spans="1:26" ht="19.5" customHeight="1" x14ac:dyDescent="0.3">
      <c r="A7" s="96" t="s">
        <v>37</v>
      </c>
      <c r="B7" s="97"/>
      <c r="C7" s="98"/>
      <c r="D7" s="14">
        <v>0.6</v>
      </c>
      <c r="E7" s="14">
        <v>0.7</v>
      </c>
      <c r="F7" s="15"/>
      <c r="G7" s="16">
        <v>0.6</v>
      </c>
      <c r="H7" s="16">
        <v>0.7</v>
      </c>
    </row>
    <row r="8" spans="1:26" ht="19.5" customHeight="1" x14ac:dyDescent="0.3">
      <c r="A8" s="17">
        <v>1</v>
      </c>
      <c r="B8" s="18" t="s">
        <v>38</v>
      </c>
      <c r="C8" s="18" t="s">
        <v>39</v>
      </c>
      <c r="D8" s="19">
        <v>25</v>
      </c>
      <c r="E8" s="19">
        <v>21</v>
      </c>
      <c r="F8" s="20">
        <f t="shared" ref="F8:F89" si="0">SUM(D8:E8)</f>
        <v>46</v>
      </c>
      <c r="G8" s="21">
        <f t="shared" ref="G8:G30" si="1">IF((D8/$D$6)&gt;=$D$7,1,0)</f>
        <v>0</v>
      </c>
      <c r="H8" s="22">
        <f t="shared" ref="H8:H177" si="2">IF((E8/$E$6)&gt;=$E$7,1,0)</f>
        <v>1</v>
      </c>
    </row>
    <row r="9" spans="1:26" ht="19.5" customHeight="1" x14ac:dyDescent="0.3">
      <c r="A9" s="17">
        <v>2</v>
      </c>
      <c r="B9" s="18" t="s">
        <v>40</v>
      </c>
      <c r="C9" s="18" t="s">
        <v>41</v>
      </c>
      <c r="D9" s="19">
        <v>32</v>
      </c>
      <c r="E9" s="19">
        <v>22</v>
      </c>
      <c r="F9" s="20">
        <f t="shared" si="0"/>
        <v>54</v>
      </c>
      <c r="G9" s="21">
        <f t="shared" ref="G9:G72" si="3">IF((D9/$D$6)&gt;=$D$7,1,0)</f>
        <v>0</v>
      </c>
      <c r="H9" s="22">
        <f t="shared" ref="H9:H72" si="4">IF((E9/$E$6)&gt;=$E$7,1,0)</f>
        <v>1</v>
      </c>
    </row>
    <row r="10" spans="1:26" ht="19.5" customHeight="1" x14ac:dyDescent="0.3">
      <c r="A10" s="17">
        <v>3</v>
      </c>
      <c r="B10" s="18" t="s">
        <v>42</v>
      </c>
      <c r="C10" s="18" t="s">
        <v>43</v>
      </c>
      <c r="D10" s="19">
        <v>20</v>
      </c>
      <c r="E10" s="19">
        <v>21</v>
      </c>
      <c r="F10" s="20">
        <f t="shared" si="0"/>
        <v>41</v>
      </c>
      <c r="G10" s="21">
        <f t="shared" si="3"/>
        <v>0</v>
      </c>
      <c r="H10" s="22">
        <f t="shared" si="4"/>
        <v>1</v>
      </c>
    </row>
    <row r="11" spans="1:26" ht="19.5" customHeight="1" x14ac:dyDescent="0.3">
      <c r="A11" s="17">
        <v>4</v>
      </c>
      <c r="B11" s="18" t="s">
        <v>44</v>
      </c>
      <c r="C11" s="18" t="s">
        <v>45</v>
      </c>
      <c r="D11" s="19">
        <v>45</v>
      </c>
      <c r="E11" s="19">
        <v>24</v>
      </c>
      <c r="F11" s="20">
        <f t="shared" si="0"/>
        <v>69</v>
      </c>
      <c r="G11" s="21">
        <f t="shared" si="3"/>
        <v>1</v>
      </c>
      <c r="H11" s="22">
        <f t="shared" si="4"/>
        <v>1</v>
      </c>
    </row>
    <row r="12" spans="1:26" ht="19.5" customHeight="1" x14ac:dyDescent="0.3">
      <c r="A12" s="17">
        <v>5</v>
      </c>
      <c r="B12" s="18" t="s">
        <v>46</v>
      </c>
      <c r="C12" s="18" t="s">
        <v>47</v>
      </c>
      <c r="D12" s="19">
        <v>16</v>
      </c>
      <c r="E12" s="19">
        <v>20</v>
      </c>
      <c r="F12" s="20">
        <f t="shared" si="0"/>
        <v>36</v>
      </c>
      <c r="G12" s="21">
        <f t="shared" si="3"/>
        <v>0</v>
      </c>
      <c r="H12" s="22">
        <f t="shared" si="4"/>
        <v>0</v>
      </c>
    </row>
    <row r="13" spans="1:26" ht="19.5" customHeight="1" x14ac:dyDescent="0.3">
      <c r="A13" s="17">
        <v>6</v>
      </c>
      <c r="B13" s="18" t="s">
        <v>48</v>
      </c>
      <c r="C13" s="18" t="s">
        <v>49</v>
      </c>
      <c r="D13" s="79">
        <v>40</v>
      </c>
      <c r="E13" s="80">
        <v>26</v>
      </c>
      <c r="F13" s="20">
        <f t="shared" si="0"/>
        <v>66</v>
      </c>
      <c r="G13" s="21">
        <f t="shared" si="3"/>
        <v>0</v>
      </c>
      <c r="H13" s="22">
        <f t="shared" si="4"/>
        <v>1</v>
      </c>
    </row>
    <row r="14" spans="1:26" ht="19.5" customHeight="1" x14ac:dyDescent="0.3">
      <c r="A14" s="17">
        <v>7</v>
      </c>
      <c r="B14" s="18" t="s">
        <v>50</v>
      </c>
      <c r="C14" s="18" t="s">
        <v>51</v>
      </c>
      <c r="D14" s="19">
        <v>9</v>
      </c>
      <c r="E14" s="19">
        <v>24</v>
      </c>
      <c r="F14" s="20">
        <f t="shared" si="0"/>
        <v>33</v>
      </c>
      <c r="G14" s="21">
        <f t="shared" si="3"/>
        <v>0</v>
      </c>
      <c r="H14" s="22">
        <f t="shared" si="4"/>
        <v>1</v>
      </c>
    </row>
    <row r="15" spans="1:26" ht="19.5" customHeight="1" x14ac:dyDescent="0.3">
      <c r="A15" s="17">
        <v>8</v>
      </c>
      <c r="B15" s="18" t="s">
        <v>52</v>
      </c>
      <c r="C15" s="18" t="s">
        <v>53</v>
      </c>
      <c r="D15" s="79">
        <v>45</v>
      </c>
      <c r="E15" s="80">
        <v>28</v>
      </c>
      <c r="F15" s="20">
        <f t="shared" si="0"/>
        <v>73</v>
      </c>
      <c r="G15" s="21">
        <f t="shared" si="3"/>
        <v>1</v>
      </c>
      <c r="H15" s="22">
        <f t="shared" si="4"/>
        <v>1</v>
      </c>
    </row>
    <row r="16" spans="1:26" ht="19.5" customHeight="1" x14ac:dyDescent="0.3">
      <c r="A16" s="17">
        <v>9</v>
      </c>
      <c r="B16" s="18" t="s">
        <v>54</v>
      </c>
      <c r="C16" s="18" t="s">
        <v>55</v>
      </c>
      <c r="D16" s="79">
        <v>35</v>
      </c>
      <c r="E16" s="80">
        <v>20</v>
      </c>
      <c r="F16" s="20">
        <f t="shared" si="0"/>
        <v>55</v>
      </c>
      <c r="G16" s="21">
        <f t="shared" si="3"/>
        <v>0</v>
      </c>
      <c r="H16" s="22">
        <f t="shared" si="4"/>
        <v>0</v>
      </c>
    </row>
    <row r="17" spans="1:8" ht="19.5" customHeight="1" x14ac:dyDescent="0.3">
      <c r="A17" s="17">
        <v>10</v>
      </c>
      <c r="B17" s="18" t="s">
        <v>56</v>
      </c>
      <c r="C17" s="18" t="s">
        <v>57</v>
      </c>
      <c r="D17" s="19">
        <v>8</v>
      </c>
      <c r="E17" s="19">
        <v>22</v>
      </c>
      <c r="F17" s="20">
        <f t="shared" si="0"/>
        <v>30</v>
      </c>
      <c r="G17" s="21">
        <f t="shared" si="3"/>
        <v>0</v>
      </c>
      <c r="H17" s="22">
        <f t="shared" si="4"/>
        <v>1</v>
      </c>
    </row>
    <row r="18" spans="1:8" ht="19.5" customHeight="1" x14ac:dyDescent="0.3">
      <c r="A18" s="17">
        <v>11</v>
      </c>
      <c r="B18" s="18" t="s">
        <v>58</v>
      </c>
      <c r="C18" s="18" t="s">
        <v>59</v>
      </c>
      <c r="D18" s="79">
        <v>50</v>
      </c>
      <c r="E18" s="80">
        <v>26</v>
      </c>
      <c r="F18" s="20">
        <f t="shared" si="0"/>
        <v>76</v>
      </c>
      <c r="G18" s="21">
        <f t="shared" si="3"/>
        <v>1</v>
      </c>
      <c r="H18" s="22">
        <f t="shared" si="4"/>
        <v>1</v>
      </c>
    </row>
    <row r="19" spans="1:8" ht="19.5" customHeight="1" x14ac:dyDescent="0.3">
      <c r="A19" s="17">
        <v>12</v>
      </c>
      <c r="B19" s="18" t="s">
        <v>60</v>
      </c>
      <c r="C19" s="18" t="s">
        <v>61</v>
      </c>
      <c r="D19" s="82">
        <v>32</v>
      </c>
      <c r="E19" s="83">
        <v>21</v>
      </c>
      <c r="F19" s="20">
        <f t="shared" si="0"/>
        <v>53</v>
      </c>
      <c r="G19" s="21">
        <f t="shared" si="3"/>
        <v>0</v>
      </c>
      <c r="H19" s="22">
        <f t="shared" si="4"/>
        <v>1</v>
      </c>
    </row>
    <row r="20" spans="1:8" ht="19.5" customHeight="1" x14ac:dyDescent="0.3">
      <c r="A20" s="17">
        <v>13</v>
      </c>
      <c r="B20" s="18" t="s">
        <v>62</v>
      </c>
      <c r="C20" s="81" t="s">
        <v>63</v>
      </c>
      <c r="D20" s="84">
        <v>14</v>
      </c>
      <c r="E20" s="84">
        <v>27</v>
      </c>
      <c r="F20" s="20">
        <f t="shared" si="0"/>
        <v>41</v>
      </c>
      <c r="G20" s="21">
        <f t="shared" si="3"/>
        <v>0</v>
      </c>
      <c r="H20" s="22">
        <f t="shared" si="4"/>
        <v>1</v>
      </c>
    </row>
    <row r="21" spans="1:8" ht="19.5" customHeight="1" x14ac:dyDescent="0.3">
      <c r="A21" s="17">
        <v>14</v>
      </c>
      <c r="B21" s="18" t="s">
        <v>64</v>
      </c>
      <c r="C21" s="18" t="s">
        <v>65</v>
      </c>
      <c r="D21" s="79">
        <v>39</v>
      </c>
      <c r="E21" s="80">
        <v>20</v>
      </c>
      <c r="F21" s="20">
        <f t="shared" si="0"/>
        <v>59</v>
      </c>
      <c r="G21" s="21">
        <f t="shared" si="3"/>
        <v>0</v>
      </c>
      <c r="H21" s="22">
        <f t="shared" si="4"/>
        <v>0</v>
      </c>
    </row>
    <row r="22" spans="1:8" ht="19.5" customHeight="1" x14ac:dyDescent="0.3">
      <c r="A22" s="17">
        <v>15</v>
      </c>
      <c r="B22" s="18" t="s">
        <v>66</v>
      </c>
      <c r="C22" s="18" t="s">
        <v>67</v>
      </c>
      <c r="D22" s="79">
        <v>29</v>
      </c>
      <c r="E22" s="80">
        <v>20</v>
      </c>
      <c r="F22" s="20">
        <f t="shared" si="0"/>
        <v>49</v>
      </c>
      <c r="G22" s="21">
        <f t="shared" si="3"/>
        <v>0</v>
      </c>
      <c r="H22" s="22">
        <f t="shared" si="4"/>
        <v>0</v>
      </c>
    </row>
    <row r="23" spans="1:8" ht="19.5" customHeight="1" x14ac:dyDescent="0.3">
      <c r="A23" s="17">
        <v>16</v>
      </c>
      <c r="B23" s="18" t="s">
        <v>68</v>
      </c>
      <c r="C23" s="18" t="s">
        <v>69</v>
      </c>
      <c r="D23" s="79">
        <v>37</v>
      </c>
      <c r="E23" s="80">
        <v>25</v>
      </c>
      <c r="F23" s="20">
        <f t="shared" si="0"/>
        <v>62</v>
      </c>
      <c r="G23" s="21">
        <f t="shared" si="3"/>
        <v>0</v>
      </c>
      <c r="H23" s="22">
        <f t="shared" si="4"/>
        <v>1</v>
      </c>
    </row>
    <row r="24" spans="1:8" ht="19.5" customHeight="1" x14ac:dyDescent="0.3">
      <c r="A24" s="17">
        <v>17</v>
      </c>
      <c r="B24" s="18" t="s">
        <v>70</v>
      </c>
      <c r="C24" s="18" t="s">
        <v>71</v>
      </c>
      <c r="D24" s="79">
        <v>32</v>
      </c>
      <c r="E24" s="80">
        <v>20</v>
      </c>
      <c r="F24" s="20">
        <f t="shared" si="0"/>
        <v>52</v>
      </c>
      <c r="G24" s="21">
        <f t="shared" si="3"/>
        <v>0</v>
      </c>
      <c r="H24" s="22">
        <f t="shared" si="4"/>
        <v>0</v>
      </c>
    </row>
    <row r="25" spans="1:8" ht="19.5" customHeight="1" x14ac:dyDescent="0.3">
      <c r="A25" s="17">
        <v>18</v>
      </c>
      <c r="B25" s="18" t="s">
        <v>72</v>
      </c>
      <c r="C25" s="18" t="s">
        <v>73</v>
      </c>
      <c r="D25" s="79">
        <v>38</v>
      </c>
      <c r="E25" s="80">
        <v>27</v>
      </c>
      <c r="F25" s="20">
        <f t="shared" si="0"/>
        <v>65</v>
      </c>
      <c r="G25" s="21">
        <f t="shared" si="3"/>
        <v>0</v>
      </c>
      <c r="H25" s="22">
        <f t="shared" si="4"/>
        <v>1</v>
      </c>
    </row>
    <row r="26" spans="1:8" ht="19.5" customHeight="1" x14ac:dyDescent="0.3">
      <c r="A26" s="17">
        <v>19</v>
      </c>
      <c r="B26" s="18" t="s">
        <v>74</v>
      </c>
      <c r="C26" s="18" t="s">
        <v>75</v>
      </c>
      <c r="D26" s="79">
        <v>42</v>
      </c>
      <c r="E26" s="80">
        <v>25</v>
      </c>
      <c r="F26" s="20">
        <f t="shared" si="0"/>
        <v>67</v>
      </c>
      <c r="G26" s="21">
        <f t="shared" si="3"/>
        <v>1</v>
      </c>
      <c r="H26" s="22">
        <f t="shared" si="4"/>
        <v>1</v>
      </c>
    </row>
    <row r="27" spans="1:8" ht="19.5" customHeight="1" x14ac:dyDescent="0.3">
      <c r="A27" s="17">
        <v>20</v>
      </c>
      <c r="B27" s="18" t="s">
        <v>76</v>
      </c>
      <c r="C27" s="18" t="s">
        <v>77</v>
      </c>
      <c r="D27" s="79">
        <v>44</v>
      </c>
      <c r="E27" s="80">
        <v>27</v>
      </c>
      <c r="F27" s="20">
        <f t="shared" si="0"/>
        <v>71</v>
      </c>
      <c r="G27" s="21">
        <f t="shared" si="3"/>
        <v>1</v>
      </c>
      <c r="H27" s="22">
        <f t="shared" si="4"/>
        <v>1</v>
      </c>
    </row>
    <row r="28" spans="1:8" ht="19.5" customHeight="1" x14ac:dyDescent="0.3">
      <c r="A28" s="17">
        <v>21</v>
      </c>
      <c r="B28" s="18" t="s">
        <v>78</v>
      </c>
      <c r="C28" s="18" t="s">
        <v>79</v>
      </c>
      <c r="D28" s="79">
        <v>22</v>
      </c>
      <c r="E28" s="80">
        <v>20</v>
      </c>
      <c r="F28" s="20">
        <f t="shared" si="0"/>
        <v>42</v>
      </c>
      <c r="G28" s="21">
        <f t="shared" si="3"/>
        <v>0</v>
      </c>
      <c r="H28" s="22">
        <f t="shared" si="4"/>
        <v>0</v>
      </c>
    </row>
    <row r="29" spans="1:8" ht="19.5" customHeight="1" x14ac:dyDescent="0.3">
      <c r="A29" s="17">
        <v>22</v>
      </c>
      <c r="B29" s="18" t="s">
        <v>80</v>
      </c>
      <c r="C29" s="18" t="s">
        <v>81</v>
      </c>
      <c r="D29" s="19">
        <v>37</v>
      </c>
      <c r="E29" s="19">
        <v>22</v>
      </c>
      <c r="F29" s="20">
        <f t="shared" si="0"/>
        <v>59</v>
      </c>
      <c r="G29" s="21">
        <f t="shared" si="3"/>
        <v>0</v>
      </c>
      <c r="H29" s="22">
        <f t="shared" si="4"/>
        <v>1</v>
      </c>
    </row>
    <row r="30" spans="1:8" ht="19.5" customHeight="1" x14ac:dyDescent="0.3">
      <c r="A30" s="17">
        <v>23</v>
      </c>
      <c r="B30" s="18" t="s">
        <v>82</v>
      </c>
      <c r="C30" s="18" t="s">
        <v>83</v>
      </c>
      <c r="D30" s="19">
        <v>38</v>
      </c>
      <c r="E30" s="19">
        <v>23</v>
      </c>
      <c r="F30" s="20">
        <f t="shared" si="0"/>
        <v>61</v>
      </c>
      <c r="G30" s="21">
        <f t="shared" si="3"/>
        <v>0</v>
      </c>
      <c r="H30" s="22">
        <f t="shared" si="4"/>
        <v>1</v>
      </c>
    </row>
    <row r="31" spans="1:8" ht="19.5" customHeight="1" x14ac:dyDescent="0.3">
      <c r="A31" s="17">
        <v>24</v>
      </c>
      <c r="B31" s="18" t="s">
        <v>84</v>
      </c>
      <c r="C31" s="18" t="s">
        <v>85</v>
      </c>
      <c r="D31" s="19">
        <v>0</v>
      </c>
      <c r="E31" s="19">
        <v>22</v>
      </c>
      <c r="F31" s="20">
        <f t="shared" si="0"/>
        <v>22</v>
      </c>
      <c r="G31" s="21">
        <f t="shared" si="3"/>
        <v>0</v>
      </c>
      <c r="H31" s="22">
        <f t="shared" si="4"/>
        <v>1</v>
      </c>
    </row>
    <row r="32" spans="1:8" ht="19.5" customHeight="1" x14ac:dyDescent="0.3">
      <c r="A32" s="17">
        <v>25</v>
      </c>
      <c r="B32" s="18" t="s">
        <v>87</v>
      </c>
      <c r="C32" s="18" t="s">
        <v>88</v>
      </c>
      <c r="D32" s="19">
        <v>36</v>
      </c>
      <c r="E32" s="19">
        <v>26</v>
      </c>
      <c r="F32" s="20">
        <f t="shared" si="0"/>
        <v>62</v>
      </c>
      <c r="G32" s="21">
        <f t="shared" si="3"/>
        <v>0</v>
      </c>
      <c r="H32" s="22">
        <f t="shared" si="4"/>
        <v>1</v>
      </c>
    </row>
    <row r="33" spans="1:8" ht="19.5" customHeight="1" x14ac:dyDescent="0.3">
      <c r="A33" s="17">
        <v>26</v>
      </c>
      <c r="B33" s="18" t="s">
        <v>89</v>
      </c>
      <c r="C33" s="18" t="s">
        <v>90</v>
      </c>
      <c r="D33" s="19">
        <v>15</v>
      </c>
      <c r="E33" s="19">
        <v>21</v>
      </c>
      <c r="F33" s="20">
        <f t="shared" si="0"/>
        <v>36</v>
      </c>
      <c r="G33" s="21">
        <f t="shared" si="3"/>
        <v>0</v>
      </c>
      <c r="H33" s="22">
        <f t="shared" si="4"/>
        <v>1</v>
      </c>
    </row>
    <row r="34" spans="1:8" ht="19.5" customHeight="1" x14ac:dyDescent="0.3">
      <c r="A34" s="17">
        <v>27</v>
      </c>
      <c r="B34" s="18" t="s">
        <v>91</v>
      </c>
      <c r="C34" s="18" t="s">
        <v>92</v>
      </c>
      <c r="D34" s="19">
        <v>25</v>
      </c>
      <c r="E34" s="19">
        <v>25</v>
      </c>
      <c r="F34" s="20">
        <f t="shared" si="0"/>
        <v>50</v>
      </c>
      <c r="G34" s="21">
        <f t="shared" si="3"/>
        <v>0</v>
      </c>
      <c r="H34" s="22">
        <f t="shared" si="4"/>
        <v>1</v>
      </c>
    </row>
    <row r="35" spans="1:8" ht="19.5" customHeight="1" x14ac:dyDescent="0.3">
      <c r="A35" s="17">
        <v>28</v>
      </c>
      <c r="B35" s="18" t="s">
        <v>93</v>
      </c>
      <c r="C35" s="18" t="s">
        <v>94</v>
      </c>
      <c r="D35" s="19">
        <v>12</v>
      </c>
      <c r="E35" s="19">
        <v>25</v>
      </c>
      <c r="F35" s="20">
        <f t="shared" si="0"/>
        <v>37</v>
      </c>
      <c r="G35" s="21">
        <f t="shared" si="3"/>
        <v>0</v>
      </c>
      <c r="H35" s="22">
        <f t="shared" si="4"/>
        <v>1</v>
      </c>
    </row>
    <row r="36" spans="1:8" ht="19.5" customHeight="1" x14ac:dyDescent="0.3">
      <c r="A36" s="17">
        <v>29</v>
      </c>
      <c r="B36" s="18" t="s">
        <v>95</v>
      </c>
      <c r="C36" s="18" t="s">
        <v>96</v>
      </c>
      <c r="D36" s="19">
        <v>37</v>
      </c>
      <c r="E36" s="19">
        <v>25</v>
      </c>
      <c r="F36" s="20">
        <f t="shared" si="0"/>
        <v>62</v>
      </c>
      <c r="G36" s="21">
        <f t="shared" si="3"/>
        <v>0</v>
      </c>
      <c r="H36" s="22">
        <f t="shared" si="4"/>
        <v>1</v>
      </c>
    </row>
    <row r="37" spans="1:8" ht="19.5" customHeight="1" x14ac:dyDescent="0.3">
      <c r="A37" s="17">
        <v>30</v>
      </c>
      <c r="B37" s="18" t="s">
        <v>97</v>
      </c>
      <c r="C37" s="18" t="s">
        <v>98</v>
      </c>
      <c r="D37" s="19">
        <v>14</v>
      </c>
      <c r="E37" s="19">
        <v>21</v>
      </c>
      <c r="F37" s="20">
        <f t="shared" si="0"/>
        <v>35</v>
      </c>
      <c r="G37" s="21">
        <f t="shared" si="3"/>
        <v>0</v>
      </c>
      <c r="H37" s="22">
        <f t="shared" si="4"/>
        <v>1</v>
      </c>
    </row>
    <row r="38" spans="1:8" ht="19.5" customHeight="1" x14ac:dyDescent="0.3">
      <c r="A38" s="17">
        <v>31</v>
      </c>
      <c r="B38" s="18" t="s">
        <v>99</v>
      </c>
      <c r="C38" s="18" t="s">
        <v>100</v>
      </c>
      <c r="D38" s="19">
        <v>21</v>
      </c>
      <c r="E38" s="19">
        <v>29</v>
      </c>
      <c r="F38" s="20">
        <f t="shared" si="0"/>
        <v>50</v>
      </c>
      <c r="G38" s="21">
        <f t="shared" si="3"/>
        <v>0</v>
      </c>
      <c r="H38" s="22">
        <f t="shared" si="4"/>
        <v>1</v>
      </c>
    </row>
    <row r="39" spans="1:8" ht="19.5" customHeight="1" x14ac:dyDescent="0.3">
      <c r="A39" s="17">
        <v>32</v>
      </c>
      <c r="B39" s="18" t="s">
        <v>101</v>
      </c>
      <c r="C39" s="18" t="s">
        <v>102</v>
      </c>
      <c r="D39" s="19">
        <v>11</v>
      </c>
      <c r="E39" s="19">
        <v>29</v>
      </c>
      <c r="F39" s="20">
        <f t="shared" si="0"/>
        <v>40</v>
      </c>
      <c r="G39" s="21">
        <f t="shared" si="3"/>
        <v>0</v>
      </c>
      <c r="H39" s="22">
        <f t="shared" si="4"/>
        <v>1</v>
      </c>
    </row>
    <row r="40" spans="1:8" ht="19.5" customHeight="1" x14ac:dyDescent="0.3">
      <c r="A40" s="17">
        <v>33</v>
      </c>
      <c r="B40" s="18" t="s">
        <v>103</v>
      </c>
      <c r="C40" s="18" t="s">
        <v>104</v>
      </c>
      <c r="D40" s="19">
        <v>44</v>
      </c>
      <c r="E40" s="19">
        <v>28</v>
      </c>
      <c r="F40" s="20">
        <f t="shared" si="0"/>
        <v>72</v>
      </c>
      <c r="G40" s="21">
        <f t="shared" si="3"/>
        <v>1</v>
      </c>
      <c r="H40" s="22">
        <f t="shared" si="4"/>
        <v>1</v>
      </c>
    </row>
    <row r="41" spans="1:8" ht="19.5" customHeight="1" x14ac:dyDescent="0.3">
      <c r="A41" s="17">
        <v>34</v>
      </c>
      <c r="B41" s="18" t="s">
        <v>105</v>
      </c>
      <c r="C41" s="18" t="s">
        <v>106</v>
      </c>
      <c r="D41" s="19">
        <v>11</v>
      </c>
      <c r="E41" s="19">
        <v>28</v>
      </c>
      <c r="F41" s="20">
        <f t="shared" si="0"/>
        <v>39</v>
      </c>
      <c r="G41" s="21">
        <f t="shared" si="3"/>
        <v>0</v>
      </c>
      <c r="H41" s="22">
        <f t="shared" si="4"/>
        <v>1</v>
      </c>
    </row>
    <row r="42" spans="1:8" ht="19.5" customHeight="1" x14ac:dyDescent="0.3">
      <c r="A42" s="17">
        <v>35</v>
      </c>
      <c r="B42" s="18" t="s">
        <v>107</v>
      </c>
      <c r="C42" s="18" t="s">
        <v>108</v>
      </c>
      <c r="D42" s="19">
        <v>21</v>
      </c>
      <c r="E42" s="19">
        <v>21</v>
      </c>
      <c r="F42" s="20">
        <f t="shared" si="0"/>
        <v>42</v>
      </c>
      <c r="G42" s="21">
        <f t="shared" si="3"/>
        <v>0</v>
      </c>
      <c r="H42" s="22">
        <f t="shared" si="4"/>
        <v>1</v>
      </c>
    </row>
    <row r="43" spans="1:8" ht="19.5" customHeight="1" x14ac:dyDescent="0.3">
      <c r="A43" s="17">
        <v>36</v>
      </c>
      <c r="B43" s="18" t="s">
        <v>109</v>
      </c>
      <c r="C43" s="18" t="s">
        <v>110</v>
      </c>
      <c r="D43" s="19">
        <v>21</v>
      </c>
      <c r="E43" s="19">
        <v>27</v>
      </c>
      <c r="F43" s="20">
        <f t="shared" si="0"/>
        <v>48</v>
      </c>
      <c r="G43" s="21">
        <f t="shared" si="3"/>
        <v>0</v>
      </c>
      <c r="H43" s="22">
        <f t="shared" si="4"/>
        <v>1</v>
      </c>
    </row>
    <row r="44" spans="1:8" ht="19.5" customHeight="1" x14ac:dyDescent="0.3">
      <c r="A44" s="17">
        <v>37</v>
      </c>
      <c r="B44" s="18" t="s">
        <v>111</v>
      </c>
      <c r="C44" s="18" t="s">
        <v>112</v>
      </c>
      <c r="D44" s="19">
        <v>35</v>
      </c>
      <c r="E44" s="19">
        <v>20</v>
      </c>
      <c r="F44" s="20">
        <f t="shared" si="0"/>
        <v>55</v>
      </c>
      <c r="G44" s="21">
        <f t="shared" si="3"/>
        <v>0</v>
      </c>
      <c r="H44" s="22">
        <f t="shared" si="4"/>
        <v>0</v>
      </c>
    </row>
    <row r="45" spans="1:8" ht="19.5" customHeight="1" x14ac:dyDescent="0.3">
      <c r="A45" s="17">
        <v>38</v>
      </c>
      <c r="B45" s="18" t="s">
        <v>113</v>
      </c>
      <c r="C45" s="18" t="s">
        <v>114</v>
      </c>
      <c r="D45" s="19">
        <v>27</v>
      </c>
      <c r="E45" s="19">
        <v>19</v>
      </c>
      <c r="F45" s="20">
        <f t="shared" si="0"/>
        <v>46</v>
      </c>
      <c r="G45" s="21">
        <f t="shared" si="3"/>
        <v>0</v>
      </c>
      <c r="H45" s="22">
        <f t="shared" si="4"/>
        <v>0</v>
      </c>
    </row>
    <row r="46" spans="1:8" ht="19.5" customHeight="1" x14ac:dyDescent="0.3">
      <c r="A46" s="17">
        <v>39</v>
      </c>
      <c r="B46" s="18" t="s">
        <v>115</v>
      </c>
      <c r="C46" s="18" t="s">
        <v>116</v>
      </c>
      <c r="D46" s="19">
        <v>35</v>
      </c>
      <c r="E46" s="19">
        <v>20</v>
      </c>
      <c r="F46" s="20">
        <f t="shared" si="0"/>
        <v>55</v>
      </c>
      <c r="G46" s="21">
        <f t="shared" si="3"/>
        <v>0</v>
      </c>
      <c r="H46" s="22">
        <f t="shared" si="4"/>
        <v>0</v>
      </c>
    </row>
    <row r="47" spans="1:8" ht="19.5" customHeight="1" x14ac:dyDescent="0.3">
      <c r="A47" s="17">
        <v>40</v>
      </c>
      <c r="B47" s="18" t="s">
        <v>117</v>
      </c>
      <c r="C47" s="18" t="s">
        <v>118</v>
      </c>
      <c r="D47" s="19">
        <v>13</v>
      </c>
      <c r="E47" s="19">
        <v>24</v>
      </c>
      <c r="F47" s="20">
        <f t="shared" si="0"/>
        <v>37</v>
      </c>
      <c r="G47" s="21">
        <f t="shared" si="3"/>
        <v>0</v>
      </c>
      <c r="H47" s="22">
        <f t="shared" si="4"/>
        <v>1</v>
      </c>
    </row>
    <row r="48" spans="1:8" ht="19.5" customHeight="1" x14ac:dyDescent="0.3">
      <c r="A48" s="17">
        <v>41</v>
      </c>
      <c r="B48" s="18" t="s">
        <v>119</v>
      </c>
      <c r="C48" s="18" t="s">
        <v>120</v>
      </c>
      <c r="D48" s="19">
        <v>14</v>
      </c>
      <c r="E48" s="19">
        <v>21</v>
      </c>
      <c r="F48" s="20">
        <f t="shared" si="0"/>
        <v>35</v>
      </c>
      <c r="G48" s="21">
        <f t="shared" si="3"/>
        <v>0</v>
      </c>
      <c r="H48" s="22">
        <f t="shared" si="4"/>
        <v>1</v>
      </c>
    </row>
    <row r="49" spans="1:8" ht="19.5" customHeight="1" x14ac:dyDescent="0.3">
      <c r="A49" s="17">
        <v>42</v>
      </c>
      <c r="B49" s="18" t="s">
        <v>121</v>
      </c>
      <c r="C49" s="18" t="s">
        <v>122</v>
      </c>
      <c r="D49" s="19">
        <v>25</v>
      </c>
      <c r="E49" s="19">
        <v>20</v>
      </c>
      <c r="F49" s="20">
        <f t="shared" si="0"/>
        <v>45</v>
      </c>
      <c r="G49" s="21">
        <f t="shared" si="3"/>
        <v>0</v>
      </c>
      <c r="H49" s="22">
        <f t="shared" si="4"/>
        <v>0</v>
      </c>
    </row>
    <row r="50" spans="1:8" ht="19.5" customHeight="1" x14ac:dyDescent="0.3">
      <c r="A50" s="17">
        <v>43</v>
      </c>
      <c r="B50" s="18" t="s">
        <v>123</v>
      </c>
      <c r="C50" s="18" t="s">
        <v>124</v>
      </c>
      <c r="D50" s="19">
        <v>39</v>
      </c>
      <c r="E50" s="19">
        <v>19</v>
      </c>
      <c r="F50" s="20">
        <f t="shared" si="0"/>
        <v>58</v>
      </c>
      <c r="G50" s="21">
        <f t="shared" si="3"/>
        <v>0</v>
      </c>
      <c r="H50" s="22">
        <f t="shared" si="4"/>
        <v>0</v>
      </c>
    </row>
    <row r="51" spans="1:8" ht="19.5" customHeight="1" x14ac:dyDescent="0.3">
      <c r="A51" s="17">
        <v>44</v>
      </c>
      <c r="B51" s="18" t="s">
        <v>125</v>
      </c>
      <c r="C51" s="18" t="s">
        <v>126</v>
      </c>
      <c r="D51" s="19">
        <v>15</v>
      </c>
      <c r="E51" s="19">
        <v>28</v>
      </c>
      <c r="F51" s="20">
        <f t="shared" si="0"/>
        <v>43</v>
      </c>
      <c r="G51" s="21">
        <f t="shared" si="3"/>
        <v>0</v>
      </c>
      <c r="H51" s="22">
        <f t="shared" si="4"/>
        <v>1</v>
      </c>
    </row>
    <row r="52" spans="1:8" ht="19.5" customHeight="1" x14ac:dyDescent="0.3">
      <c r="A52" s="17">
        <v>45</v>
      </c>
      <c r="B52" s="18" t="s">
        <v>127</v>
      </c>
      <c r="C52" s="18" t="s">
        <v>128</v>
      </c>
      <c r="D52" s="19">
        <v>36</v>
      </c>
      <c r="E52" s="19">
        <v>23</v>
      </c>
      <c r="F52" s="20">
        <f t="shared" si="0"/>
        <v>59</v>
      </c>
      <c r="G52" s="21">
        <f t="shared" si="3"/>
        <v>0</v>
      </c>
      <c r="H52" s="22">
        <f t="shared" si="4"/>
        <v>1</v>
      </c>
    </row>
    <row r="53" spans="1:8" ht="19.5" customHeight="1" x14ac:dyDescent="0.3">
      <c r="A53" s="17">
        <v>46</v>
      </c>
      <c r="B53" s="18" t="s">
        <v>129</v>
      </c>
      <c r="C53" s="18" t="s">
        <v>130</v>
      </c>
      <c r="D53" s="19">
        <v>35</v>
      </c>
      <c r="E53" s="19">
        <v>28</v>
      </c>
      <c r="F53" s="20">
        <f t="shared" si="0"/>
        <v>63</v>
      </c>
      <c r="G53" s="21">
        <f t="shared" si="3"/>
        <v>0</v>
      </c>
      <c r="H53" s="22">
        <f t="shared" si="4"/>
        <v>1</v>
      </c>
    </row>
    <row r="54" spans="1:8" ht="19.5" customHeight="1" x14ac:dyDescent="0.3">
      <c r="A54" s="17">
        <v>47</v>
      </c>
      <c r="B54" s="18" t="s">
        <v>131</v>
      </c>
      <c r="C54" s="18" t="s">
        <v>132</v>
      </c>
      <c r="D54" s="19">
        <v>29</v>
      </c>
      <c r="E54" s="19">
        <v>24</v>
      </c>
      <c r="F54" s="20">
        <f t="shared" si="0"/>
        <v>53</v>
      </c>
      <c r="G54" s="21">
        <f t="shared" si="3"/>
        <v>0</v>
      </c>
      <c r="H54" s="22">
        <f t="shared" si="4"/>
        <v>1</v>
      </c>
    </row>
    <row r="55" spans="1:8" ht="19.5" customHeight="1" x14ac:dyDescent="0.3">
      <c r="A55" s="17">
        <v>48</v>
      </c>
      <c r="B55" s="18" t="s">
        <v>133</v>
      </c>
      <c r="C55" s="18" t="s">
        <v>134</v>
      </c>
      <c r="D55" s="19">
        <v>33</v>
      </c>
      <c r="E55" s="19">
        <v>20</v>
      </c>
      <c r="F55" s="20">
        <f t="shared" si="0"/>
        <v>53</v>
      </c>
      <c r="G55" s="21">
        <f t="shared" si="3"/>
        <v>0</v>
      </c>
      <c r="H55" s="22">
        <f t="shared" si="4"/>
        <v>0</v>
      </c>
    </row>
    <row r="56" spans="1:8" ht="19.5" customHeight="1" x14ac:dyDescent="0.3">
      <c r="A56" s="17">
        <v>49</v>
      </c>
      <c r="B56" s="18" t="s">
        <v>135</v>
      </c>
      <c r="C56" s="18" t="s">
        <v>136</v>
      </c>
      <c r="D56" s="19">
        <v>14</v>
      </c>
      <c r="E56" s="19">
        <v>19</v>
      </c>
      <c r="F56" s="20">
        <f t="shared" si="0"/>
        <v>33</v>
      </c>
      <c r="G56" s="21">
        <f t="shared" si="3"/>
        <v>0</v>
      </c>
      <c r="H56" s="22">
        <f t="shared" si="4"/>
        <v>0</v>
      </c>
    </row>
    <row r="57" spans="1:8" ht="19.5" customHeight="1" x14ac:dyDescent="0.3">
      <c r="A57" s="17">
        <v>50</v>
      </c>
      <c r="B57" s="18" t="s">
        <v>137</v>
      </c>
      <c r="C57" s="18" t="s">
        <v>138</v>
      </c>
      <c r="D57" s="19">
        <v>52</v>
      </c>
      <c r="E57" s="19">
        <v>26</v>
      </c>
      <c r="F57" s="20">
        <f t="shared" si="0"/>
        <v>78</v>
      </c>
      <c r="G57" s="21">
        <f t="shared" si="3"/>
        <v>1</v>
      </c>
      <c r="H57" s="22">
        <f t="shared" si="4"/>
        <v>1</v>
      </c>
    </row>
    <row r="58" spans="1:8" ht="19.5" customHeight="1" x14ac:dyDescent="0.3">
      <c r="A58" s="17">
        <v>51</v>
      </c>
      <c r="B58" s="18" t="s">
        <v>139</v>
      </c>
      <c r="C58" s="18" t="s">
        <v>140</v>
      </c>
      <c r="D58" s="19">
        <v>39</v>
      </c>
      <c r="E58" s="19">
        <v>27</v>
      </c>
      <c r="F58" s="20">
        <f t="shared" si="0"/>
        <v>66</v>
      </c>
      <c r="G58" s="21">
        <f t="shared" si="3"/>
        <v>0</v>
      </c>
      <c r="H58" s="22">
        <f t="shared" si="4"/>
        <v>1</v>
      </c>
    </row>
    <row r="59" spans="1:8" ht="19.5" customHeight="1" x14ac:dyDescent="0.3">
      <c r="A59" s="17">
        <v>52</v>
      </c>
      <c r="B59" s="18" t="s">
        <v>141</v>
      </c>
      <c r="C59" s="18" t="s">
        <v>142</v>
      </c>
      <c r="D59" s="19">
        <v>30</v>
      </c>
      <c r="E59" s="19">
        <v>23</v>
      </c>
      <c r="F59" s="20">
        <f t="shared" si="0"/>
        <v>53</v>
      </c>
      <c r="G59" s="21">
        <f t="shared" si="3"/>
        <v>0</v>
      </c>
      <c r="H59" s="22">
        <f t="shared" si="4"/>
        <v>1</v>
      </c>
    </row>
    <row r="60" spans="1:8" ht="19.5" customHeight="1" x14ac:dyDescent="0.3">
      <c r="A60" s="23">
        <v>53</v>
      </c>
      <c r="B60" s="18" t="s">
        <v>143</v>
      </c>
      <c r="C60" s="18" t="s">
        <v>144</v>
      </c>
      <c r="D60" s="19">
        <v>5</v>
      </c>
      <c r="E60" s="19">
        <v>22</v>
      </c>
      <c r="F60" s="20">
        <f t="shared" si="0"/>
        <v>27</v>
      </c>
      <c r="G60" s="21">
        <f t="shared" si="3"/>
        <v>0</v>
      </c>
      <c r="H60" s="22">
        <f t="shared" si="4"/>
        <v>1</v>
      </c>
    </row>
    <row r="61" spans="1:8" ht="19.5" customHeight="1" x14ac:dyDescent="0.3">
      <c r="A61" s="23">
        <v>54</v>
      </c>
      <c r="B61" s="18" t="s">
        <v>145</v>
      </c>
      <c r="C61" s="18" t="s">
        <v>146</v>
      </c>
      <c r="D61" s="19">
        <v>19</v>
      </c>
      <c r="E61" s="19">
        <v>29</v>
      </c>
      <c r="F61" s="20">
        <f t="shared" si="0"/>
        <v>48</v>
      </c>
      <c r="G61" s="21">
        <f t="shared" si="3"/>
        <v>0</v>
      </c>
      <c r="H61" s="22">
        <f t="shared" si="4"/>
        <v>1</v>
      </c>
    </row>
    <row r="62" spans="1:8" ht="19.5" customHeight="1" x14ac:dyDescent="0.3">
      <c r="A62" s="23">
        <v>55</v>
      </c>
      <c r="B62" s="18" t="s">
        <v>147</v>
      </c>
      <c r="C62" s="18" t="s">
        <v>148</v>
      </c>
      <c r="D62" s="19">
        <v>12</v>
      </c>
      <c r="E62" s="19">
        <v>20</v>
      </c>
      <c r="F62" s="20">
        <f t="shared" si="0"/>
        <v>32</v>
      </c>
      <c r="G62" s="21">
        <f t="shared" si="3"/>
        <v>0</v>
      </c>
      <c r="H62" s="22">
        <f t="shared" si="4"/>
        <v>0</v>
      </c>
    </row>
    <row r="63" spans="1:8" ht="19.5" customHeight="1" x14ac:dyDescent="0.3">
      <c r="A63" s="23">
        <v>56</v>
      </c>
      <c r="B63" s="18" t="s">
        <v>149</v>
      </c>
      <c r="C63" s="18" t="s">
        <v>150</v>
      </c>
      <c r="D63" s="19">
        <v>24</v>
      </c>
      <c r="E63" s="19">
        <v>24</v>
      </c>
      <c r="F63" s="20">
        <f t="shared" si="0"/>
        <v>48</v>
      </c>
      <c r="G63" s="21">
        <f t="shared" si="3"/>
        <v>0</v>
      </c>
      <c r="H63" s="22">
        <f t="shared" si="4"/>
        <v>1</v>
      </c>
    </row>
    <row r="64" spans="1:8" ht="19.5" customHeight="1" x14ac:dyDescent="0.3">
      <c r="A64" s="23">
        <v>57</v>
      </c>
      <c r="B64" s="18" t="s">
        <v>151</v>
      </c>
      <c r="C64" s="18" t="s">
        <v>152</v>
      </c>
      <c r="D64" s="19">
        <v>8</v>
      </c>
      <c r="E64" s="19">
        <v>19</v>
      </c>
      <c r="F64" s="20">
        <f t="shared" si="0"/>
        <v>27</v>
      </c>
      <c r="G64" s="21">
        <f t="shared" si="3"/>
        <v>0</v>
      </c>
      <c r="H64" s="22">
        <f t="shared" si="4"/>
        <v>0</v>
      </c>
    </row>
    <row r="65" spans="1:8" ht="19.5" customHeight="1" x14ac:dyDescent="0.3">
      <c r="A65" s="23">
        <v>58</v>
      </c>
      <c r="B65" s="18" t="s">
        <v>153</v>
      </c>
      <c r="C65" s="18" t="s">
        <v>154</v>
      </c>
      <c r="D65" s="19">
        <v>27</v>
      </c>
      <c r="E65" s="19">
        <v>20</v>
      </c>
      <c r="F65" s="20">
        <f t="shared" si="0"/>
        <v>47</v>
      </c>
      <c r="G65" s="21">
        <f t="shared" si="3"/>
        <v>0</v>
      </c>
      <c r="H65" s="22">
        <f t="shared" si="4"/>
        <v>0</v>
      </c>
    </row>
    <row r="66" spans="1:8" ht="19.5" customHeight="1" x14ac:dyDescent="0.3">
      <c r="A66" s="23">
        <v>59</v>
      </c>
      <c r="B66" s="18" t="s">
        <v>155</v>
      </c>
      <c r="C66" s="18" t="s">
        <v>156</v>
      </c>
      <c r="D66" s="19">
        <v>38</v>
      </c>
      <c r="E66" s="19">
        <v>20</v>
      </c>
      <c r="F66" s="20">
        <f t="shared" si="0"/>
        <v>58</v>
      </c>
      <c r="G66" s="21">
        <f t="shared" si="3"/>
        <v>0</v>
      </c>
      <c r="H66" s="22">
        <f t="shared" si="4"/>
        <v>0</v>
      </c>
    </row>
    <row r="67" spans="1:8" ht="19.5" customHeight="1" x14ac:dyDescent="0.3">
      <c r="A67" s="23">
        <v>60</v>
      </c>
      <c r="B67" s="18" t="s">
        <v>157</v>
      </c>
      <c r="C67" s="18" t="s">
        <v>158</v>
      </c>
      <c r="D67" s="19">
        <v>5</v>
      </c>
      <c r="E67" s="19">
        <v>22</v>
      </c>
      <c r="F67" s="20">
        <f t="shared" si="0"/>
        <v>27</v>
      </c>
      <c r="G67" s="21">
        <f t="shared" si="3"/>
        <v>0</v>
      </c>
      <c r="H67" s="22">
        <f t="shared" si="4"/>
        <v>1</v>
      </c>
    </row>
    <row r="68" spans="1:8" ht="19.5" customHeight="1" x14ac:dyDescent="0.3">
      <c r="A68" s="23">
        <v>61</v>
      </c>
      <c r="B68" s="18" t="s">
        <v>159</v>
      </c>
      <c r="C68" s="18" t="s">
        <v>160</v>
      </c>
      <c r="D68" s="19">
        <v>48</v>
      </c>
      <c r="E68" s="19">
        <v>23</v>
      </c>
      <c r="F68" s="20">
        <f t="shared" si="0"/>
        <v>71</v>
      </c>
      <c r="G68" s="21">
        <f t="shared" si="3"/>
        <v>1</v>
      </c>
      <c r="H68" s="22">
        <f t="shared" si="4"/>
        <v>1</v>
      </c>
    </row>
    <row r="69" spans="1:8" ht="19.5" customHeight="1" x14ac:dyDescent="0.3">
      <c r="A69" s="23">
        <v>62</v>
      </c>
      <c r="B69" s="18" t="s">
        <v>161</v>
      </c>
      <c r="C69" s="18" t="s">
        <v>162</v>
      </c>
      <c r="D69" s="19">
        <v>6</v>
      </c>
      <c r="E69" s="19">
        <v>19</v>
      </c>
      <c r="F69" s="20">
        <f t="shared" si="0"/>
        <v>25</v>
      </c>
      <c r="G69" s="21">
        <f t="shared" si="3"/>
        <v>0</v>
      </c>
      <c r="H69" s="22">
        <f t="shared" si="4"/>
        <v>0</v>
      </c>
    </row>
    <row r="70" spans="1:8" ht="19.5" customHeight="1" x14ac:dyDescent="0.3">
      <c r="A70" s="23">
        <v>63</v>
      </c>
      <c r="B70" s="18" t="s">
        <v>163</v>
      </c>
      <c r="C70" s="18" t="s">
        <v>164</v>
      </c>
      <c r="D70" s="19">
        <v>34</v>
      </c>
      <c r="E70" s="19">
        <v>25</v>
      </c>
      <c r="F70" s="20">
        <f t="shared" si="0"/>
        <v>59</v>
      </c>
      <c r="G70" s="21">
        <f t="shared" si="3"/>
        <v>0</v>
      </c>
      <c r="H70" s="22">
        <f t="shared" si="4"/>
        <v>1</v>
      </c>
    </row>
    <row r="71" spans="1:8" ht="19.5" customHeight="1" x14ac:dyDescent="0.3">
      <c r="A71" s="23">
        <v>64</v>
      </c>
      <c r="B71" s="18" t="s">
        <v>165</v>
      </c>
      <c r="C71" s="18" t="s">
        <v>166</v>
      </c>
      <c r="D71" s="19">
        <v>40</v>
      </c>
      <c r="E71" s="19">
        <v>26</v>
      </c>
      <c r="F71" s="20">
        <f t="shared" si="0"/>
        <v>66</v>
      </c>
      <c r="G71" s="21">
        <f t="shared" si="3"/>
        <v>0</v>
      </c>
      <c r="H71" s="22">
        <f t="shared" si="4"/>
        <v>1</v>
      </c>
    </row>
    <row r="72" spans="1:8" ht="19.5" customHeight="1" x14ac:dyDescent="0.3">
      <c r="A72" s="23">
        <v>65</v>
      </c>
      <c r="B72" s="18" t="s">
        <v>167</v>
      </c>
      <c r="C72" s="18" t="s">
        <v>168</v>
      </c>
      <c r="D72" s="19">
        <v>26</v>
      </c>
      <c r="E72" s="19">
        <v>20</v>
      </c>
      <c r="F72" s="20">
        <f t="shared" si="0"/>
        <v>46</v>
      </c>
      <c r="G72" s="21">
        <f t="shared" si="3"/>
        <v>0</v>
      </c>
      <c r="H72" s="22">
        <f t="shared" si="4"/>
        <v>0</v>
      </c>
    </row>
    <row r="73" spans="1:8" ht="19.5" customHeight="1" x14ac:dyDescent="0.3">
      <c r="A73" s="23">
        <v>66</v>
      </c>
      <c r="B73" s="18" t="s">
        <v>169</v>
      </c>
      <c r="C73" s="18" t="s">
        <v>170</v>
      </c>
      <c r="D73" s="19">
        <v>15</v>
      </c>
      <c r="E73" s="19">
        <v>21</v>
      </c>
      <c r="F73" s="20">
        <f t="shared" si="0"/>
        <v>36</v>
      </c>
      <c r="G73" s="21">
        <f t="shared" ref="G73:G136" si="5">IF((D73/$D$6)&gt;=$D$7,1,0)</f>
        <v>0</v>
      </c>
      <c r="H73" s="22">
        <f t="shared" ref="H73:H136" si="6">IF((E73/$E$6)&gt;=$E$7,1,0)</f>
        <v>1</v>
      </c>
    </row>
    <row r="74" spans="1:8" ht="19.5" customHeight="1" x14ac:dyDescent="0.3">
      <c r="A74" s="23">
        <v>67</v>
      </c>
      <c r="B74" s="18" t="s">
        <v>171</v>
      </c>
      <c r="C74" s="18" t="s">
        <v>172</v>
      </c>
      <c r="D74" s="19">
        <v>19</v>
      </c>
      <c r="E74" s="19">
        <v>26</v>
      </c>
      <c r="F74" s="20">
        <f t="shared" si="0"/>
        <v>45</v>
      </c>
      <c r="G74" s="21">
        <f t="shared" si="5"/>
        <v>0</v>
      </c>
      <c r="H74" s="22">
        <f t="shared" si="6"/>
        <v>1</v>
      </c>
    </row>
    <row r="75" spans="1:8" ht="19.5" customHeight="1" x14ac:dyDescent="0.3">
      <c r="A75" s="23">
        <v>68</v>
      </c>
      <c r="B75" s="18" t="s">
        <v>173</v>
      </c>
      <c r="C75" s="18" t="s">
        <v>174</v>
      </c>
      <c r="D75" s="19">
        <v>8</v>
      </c>
      <c r="E75" s="19">
        <v>20</v>
      </c>
      <c r="F75" s="20">
        <f t="shared" si="0"/>
        <v>28</v>
      </c>
      <c r="G75" s="21">
        <f t="shared" si="5"/>
        <v>0</v>
      </c>
      <c r="H75" s="22">
        <f t="shared" si="6"/>
        <v>0</v>
      </c>
    </row>
    <row r="76" spans="1:8" ht="19.5" customHeight="1" x14ac:dyDescent="0.3">
      <c r="A76" s="23">
        <v>69</v>
      </c>
      <c r="B76" s="18" t="s">
        <v>175</v>
      </c>
      <c r="C76" s="18" t="s">
        <v>176</v>
      </c>
      <c r="D76" s="19">
        <v>29</v>
      </c>
      <c r="E76" s="19">
        <v>20</v>
      </c>
      <c r="F76" s="20">
        <f t="shared" si="0"/>
        <v>49</v>
      </c>
      <c r="G76" s="21">
        <f t="shared" si="5"/>
        <v>0</v>
      </c>
      <c r="H76" s="22">
        <f t="shared" si="6"/>
        <v>0</v>
      </c>
    </row>
    <row r="77" spans="1:8" ht="19.5" customHeight="1" x14ac:dyDescent="0.3">
      <c r="A77" s="23">
        <v>70</v>
      </c>
      <c r="B77" s="18" t="s">
        <v>177</v>
      </c>
      <c r="C77" s="18" t="s">
        <v>178</v>
      </c>
      <c r="D77" s="19">
        <v>16</v>
      </c>
      <c r="E77" s="19">
        <v>25</v>
      </c>
      <c r="F77" s="20">
        <f t="shared" si="0"/>
        <v>41</v>
      </c>
      <c r="G77" s="21">
        <f t="shared" si="5"/>
        <v>0</v>
      </c>
      <c r="H77" s="22">
        <f t="shared" si="6"/>
        <v>1</v>
      </c>
    </row>
    <row r="78" spans="1:8" ht="19.5" customHeight="1" x14ac:dyDescent="0.3">
      <c r="A78" s="23">
        <v>71</v>
      </c>
      <c r="B78" s="18" t="s">
        <v>179</v>
      </c>
      <c r="C78" s="18" t="s">
        <v>180</v>
      </c>
      <c r="D78" s="19">
        <v>27</v>
      </c>
      <c r="E78" s="19">
        <v>19</v>
      </c>
      <c r="F78" s="20">
        <f t="shared" si="0"/>
        <v>46</v>
      </c>
      <c r="G78" s="21">
        <f t="shared" si="5"/>
        <v>0</v>
      </c>
      <c r="H78" s="22">
        <f t="shared" si="6"/>
        <v>0</v>
      </c>
    </row>
    <row r="79" spans="1:8" ht="19.5" customHeight="1" x14ac:dyDescent="0.3">
      <c r="A79" s="23">
        <v>72</v>
      </c>
      <c r="B79" s="18" t="s">
        <v>181</v>
      </c>
      <c r="C79" s="18" t="s">
        <v>182</v>
      </c>
      <c r="D79" s="19">
        <v>21</v>
      </c>
      <c r="E79" s="19">
        <v>29</v>
      </c>
      <c r="F79" s="20">
        <f t="shared" si="0"/>
        <v>50</v>
      </c>
      <c r="G79" s="21">
        <f t="shared" si="5"/>
        <v>0</v>
      </c>
      <c r="H79" s="22">
        <f t="shared" si="6"/>
        <v>1</v>
      </c>
    </row>
    <row r="80" spans="1:8" ht="19.5" customHeight="1" x14ac:dyDescent="0.3">
      <c r="A80" s="23">
        <v>73</v>
      </c>
      <c r="B80" s="18" t="s">
        <v>183</v>
      </c>
      <c r="C80" s="18" t="s">
        <v>184</v>
      </c>
      <c r="D80" s="19">
        <v>30</v>
      </c>
      <c r="E80" s="19">
        <v>20</v>
      </c>
      <c r="F80" s="20">
        <f t="shared" si="0"/>
        <v>50</v>
      </c>
      <c r="G80" s="21">
        <f t="shared" si="5"/>
        <v>0</v>
      </c>
      <c r="H80" s="22">
        <f t="shared" si="6"/>
        <v>0</v>
      </c>
    </row>
    <row r="81" spans="1:8" ht="19.5" customHeight="1" x14ac:dyDescent="0.3">
      <c r="A81" s="23">
        <v>74</v>
      </c>
      <c r="B81" s="18" t="s">
        <v>185</v>
      </c>
      <c r="C81" s="18" t="s">
        <v>186</v>
      </c>
      <c r="D81" s="19">
        <v>35</v>
      </c>
      <c r="E81" s="19">
        <v>20</v>
      </c>
      <c r="F81" s="20">
        <f t="shared" si="0"/>
        <v>55</v>
      </c>
      <c r="G81" s="21">
        <f t="shared" si="5"/>
        <v>0</v>
      </c>
      <c r="H81" s="22">
        <f t="shared" si="6"/>
        <v>0</v>
      </c>
    </row>
    <row r="82" spans="1:8" ht="19.5" customHeight="1" x14ac:dyDescent="0.3">
      <c r="A82" s="23">
        <v>75</v>
      </c>
      <c r="B82" s="18" t="s">
        <v>187</v>
      </c>
      <c r="C82" s="18" t="s">
        <v>188</v>
      </c>
      <c r="D82" s="85">
        <v>32</v>
      </c>
      <c r="E82" s="85">
        <v>22</v>
      </c>
      <c r="F82" s="20">
        <f t="shared" si="0"/>
        <v>54</v>
      </c>
      <c r="G82" s="21">
        <f t="shared" si="5"/>
        <v>0</v>
      </c>
      <c r="H82" s="22">
        <f t="shared" si="6"/>
        <v>1</v>
      </c>
    </row>
    <row r="83" spans="1:8" ht="19.5" customHeight="1" x14ac:dyDescent="0.3">
      <c r="A83" s="23">
        <v>76</v>
      </c>
      <c r="B83" s="18" t="s">
        <v>189</v>
      </c>
      <c r="C83" s="81" t="s">
        <v>190</v>
      </c>
      <c r="D83" s="84">
        <v>7</v>
      </c>
      <c r="E83" s="84">
        <v>20</v>
      </c>
      <c r="F83" s="20">
        <f t="shared" si="0"/>
        <v>27</v>
      </c>
      <c r="G83" s="21">
        <f t="shared" si="5"/>
        <v>0</v>
      </c>
      <c r="H83" s="22">
        <f t="shared" si="6"/>
        <v>0</v>
      </c>
    </row>
    <row r="84" spans="1:8" ht="19.5" customHeight="1" x14ac:dyDescent="0.3">
      <c r="A84" s="23">
        <v>77</v>
      </c>
      <c r="B84" s="18" t="s">
        <v>191</v>
      </c>
      <c r="C84" s="81" t="s">
        <v>192</v>
      </c>
      <c r="D84" s="86">
        <v>43</v>
      </c>
      <c r="E84" s="86">
        <v>23</v>
      </c>
      <c r="F84" s="20">
        <f t="shared" si="0"/>
        <v>66</v>
      </c>
      <c r="G84" s="21">
        <f t="shared" si="5"/>
        <v>1</v>
      </c>
      <c r="H84" s="22">
        <f t="shared" si="6"/>
        <v>1</v>
      </c>
    </row>
    <row r="85" spans="1:8" ht="19.5" customHeight="1" x14ac:dyDescent="0.3">
      <c r="A85" s="23">
        <v>78</v>
      </c>
      <c r="B85" s="18" t="s">
        <v>193</v>
      </c>
      <c r="C85" s="18" t="s">
        <v>194</v>
      </c>
      <c r="D85" s="19">
        <v>41</v>
      </c>
      <c r="E85" s="19">
        <v>23</v>
      </c>
      <c r="F85" s="20">
        <f t="shared" si="0"/>
        <v>64</v>
      </c>
      <c r="G85" s="21">
        <f t="shared" si="5"/>
        <v>0</v>
      </c>
      <c r="H85" s="22">
        <f t="shared" si="6"/>
        <v>1</v>
      </c>
    </row>
    <row r="86" spans="1:8" ht="19.5" customHeight="1" x14ac:dyDescent="0.3">
      <c r="A86" s="23">
        <v>79</v>
      </c>
      <c r="B86" s="18" t="s">
        <v>195</v>
      </c>
      <c r="C86" s="18" t="s">
        <v>196</v>
      </c>
      <c r="D86" s="19">
        <v>32</v>
      </c>
      <c r="E86" s="19">
        <v>22</v>
      </c>
      <c r="F86" s="20">
        <f t="shared" si="0"/>
        <v>54</v>
      </c>
      <c r="G86" s="21">
        <f t="shared" si="5"/>
        <v>0</v>
      </c>
      <c r="H86" s="22">
        <f t="shared" si="6"/>
        <v>1</v>
      </c>
    </row>
    <row r="87" spans="1:8" ht="19.5" customHeight="1" x14ac:dyDescent="0.3">
      <c r="A87" s="23">
        <v>80</v>
      </c>
      <c r="B87" s="18" t="s">
        <v>197</v>
      </c>
      <c r="C87" s="18" t="s">
        <v>198</v>
      </c>
      <c r="D87" s="19">
        <v>17</v>
      </c>
      <c r="E87" s="19">
        <v>20</v>
      </c>
      <c r="F87" s="20">
        <f t="shared" si="0"/>
        <v>37</v>
      </c>
      <c r="G87" s="21">
        <f t="shared" si="5"/>
        <v>0</v>
      </c>
      <c r="H87" s="22">
        <f t="shared" si="6"/>
        <v>0</v>
      </c>
    </row>
    <row r="88" spans="1:8" ht="19.5" customHeight="1" x14ac:dyDescent="0.3">
      <c r="A88" s="23">
        <v>81</v>
      </c>
      <c r="B88" s="18" t="s">
        <v>199</v>
      </c>
      <c r="C88" s="18" t="s">
        <v>200</v>
      </c>
      <c r="D88" s="19">
        <v>25</v>
      </c>
      <c r="E88" s="19">
        <v>19</v>
      </c>
      <c r="F88" s="20">
        <f t="shared" si="0"/>
        <v>44</v>
      </c>
      <c r="G88" s="21">
        <f t="shared" si="5"/>
        <v>0</v>
      </c>
      <c r="H88" s="22">
        <f t="shared" si="6"/>
        <v>0</v>
      </c>
    </row>
    <row r="89" spans="1:8" ht="19.5" customHeight="1" x14ac:dyDescent="0.3">
      <c r="A89" s="23">
        <v>82</v>
      </c>
      <c r="B89" s="18" t="s">
        <v>201</v>
      </c>
      <c r="C89" s="18" t="s">
        <v>202</v>
      </c>
      <c r="D89" s="19">
        <v>25</v>
      </c>
      <c r="E89" s="19">
        <v>20</v>
      </c>
      <c r="F89" s="20">
        <f t="shared" si="0"/>
        <v>45</v>
      </c>
      <c r="G89" s="21">
        <f t="shared" si="5"/>
        <v>0</v>
      </c>
      <c r="H89" s="22">
        <f t="shared" si="6"/>
        <v>0</v>
      </c>
    </row>
    <row r="90" spans="1:8" ht="19.5" customHeight="1" x14ac:dyDescent="0.3">
      <c r="A90" s="23">
        <v>83</v>
      </c>
      <c r="B90" s="18" t="s">
        <v>203</v>
      </c>
      <c r="C90" s="18" t="s">
        <v>204</v>
      </c>
      <c r="D90" s="19">
        <v>41</v>
      </c>
      <c r="E90" s="19">
        <v>28</v>
      </c>
      <c r="F90" s="20">
        <f t="shared" ref="F90:F153" si="7">SUM(D90:E90)</f>
        <v>69</v>
      </c>
      <c r="G90" s="21">
        <f t="shared" si="5"/>
        <v>0</v>
      </c>
      <c r="H90" s="22">
        <f t="shared" si="6"/>
        <v>1</v>
      </c>
    </row>
    <row r="91" spans="1:8" ht="19.5" customHeight="1" x14ac:dyDescent="0.3">
      <c r="A91" s="23">
        <v>84</v>
      </c>
      <c r="B91" s="18" t="s">
        <v>205</v>
      </c>
      <c r="C91" s="18" t="s">
        <v>206</v>
      </c>
      <c r="D91" s="19">
        <v>45</v>
      </c>
      <c r="E91" s="19">
        <v>24</v>
      </c>
      <c r="F91" s="20">
        <f t="shared" si="7"/>
        <v>69</v>
      </c>
      <c r="G91" s="21">
        <f t="shared" si="5"/>
        <v>1</v>
      </c>
      <c r="H91" s="22">
        <f t="shared" si="6"/>
        <v>1</v>
      </c>
    </row>
    <row r="92" spans="1:8" ht="19.5" customHeight="1" x14ac:dyDescent="0.3">
      <c r="A92" s="23">
        <v>85</v>
      </c>
      <c r="B92" s="18" t="s">
        <v>207</v>
      </c>
      <c r="C92" s="18" t="s">
        <v>208</v>
      </c>
      <c r="D92" s="19">
        <v>18</v>
      </c>
      <c r="E92" s="19">
        <v>25</v>
      </c>
      <c r="F92" s="20">
        <f t="shared" si="7"/>
        <v>43</v>
      </c>
      <c r="G92" s="21">
        <f t="shared" si="5"/>
        <v>0</v>
      </c>
      <c r="H92" s="22">
        <f t="shared" si="6"/>
        <v>1</v>
      </c>
    </row>
    <row r="93" spans="1:8" ht="19.5" customHeight="1" x14ac:dyDescent="0.3">
      <c r="A93" s="23">
        <v>86</v>
      </c>
      <c r="B93" s="18" t="s">
        <v>209</v>
      </c>
      <c r="C93" s="18" t="s">
        <v>210</v>
      </c>
      <c r="D93" s="19">
        <v>43</v>
      </c>
      <c r="E93" s="19">
        <v>26</v>
      </c>
      <c r="F93" s="20">
        <f t="shared" si="7"/>
        <v>69</v>
      </c>
      <c r="G93" s="21">
        <f t="shared" si="5"/>
        <v>1</v>
      </c>
      <c r="H93" s="22">
        <f t="shared" si="6"/>
        <v>1</v>
      </c>
    </row>
    <row r="94" spans="1:8" ht="19.5" customHeight="1" x14ac:dyDescent="0.3">
      <c r="A94" s="23">
        <v>87</v>
      </c>
      <c r="B94" s="18" t="s">
        <v>211</v>
      </c>
      <c r="C94" s="18" t="s">
        <v>212</v>
      </c>
      <c r="D94" s="19">
        <v>0</v>
      </c>
      <c r="E94" s="19">
        <v>24</v>
      </c>
      <c r="F94" s="20">
        <f t="shared" si="7"/>
        <v>24</v>
      </c>
      <c r="G94" s="21">
        <f t="shared" si="5"/>
        <v>0</v>
      </c>
      <c r="H94" s="22">
        <f t="shared" si="6"/>
        <v>1</v>
      </c>
    </row>
    <row r="95" spans="1:8" ht="19.5" customHeight="1" x14ac:dyDescent="0.3">
      <c r="A95" s="23">
        <v>88</v>
      </c>
      <c r="B95" s="18" t="s">
        <v>213</v>
      </c>
      <c r="C95" s="18" t="s">
        <v>214</v>
      </c>
      <c r="D95" s="19">
        <v>40</v>
      </c>
      <c r="E95" s="19">
        <v>27</v>
      </c>
      <c r="F95" s="20">
        <f t="shared" si="7"/>
        <v>67</v>
      </c>
      <c r="G95" s="21">
        <f t="shared" si="5"/>
        <v>0</v>
      </c>
      <c r="H95" s="22">
        <f t="shared" si="6"/>
        <v>1</v>
      </c>
    </row>
    <row r="96" spans="1:8" ht="19.5" customHeight="1" x14ac:dyDescent="0.3">
      <c r="A96" s="23">
        <v>89</v>
      </c>
      <c r="B96" s="18" t="s">
        <v>215</v>
      </c>
      <c r="C96" s="18" t="s">
        <v>216</v>
      </c>
      <c r="D96" s="19">
        <v>42</v>
      </c>
      <c r="E96" s="19">
        <v>25</v>
      </c>
      <c r="F96" s="20">
        <f t="shared" si="7"/>
        <v>67</v>
      </c>
      <c r="G96" s="21">
        <f t="shared" si="5"/>
        <v>1</v>
      </c>
      <c r="H96" s="22">
        <f t="shared" si="6"/>
        <v>1</v>
      </c>
    </row>
    <row r="97" spans="1:8" ht="19.5" customHeight="1" x14ac:dyDescent="0.3">
      <c r="A97" s="23">
        <v>90</v>
      </c>
      <c r="B97" s="18" t="s">
        <v>217</v>
      </c>
      <c r="C97" s="18" t="s">
        <v>218</v>
      </c>
      <c r="D97" s="19">
        <v>45</v>
      </c>
      <c r="E97" s="19">
        <v>26</v>
      </c>
      <c r="F97" s="20">
        <f t="shared" si="7"/>
        <v>71</v>
      </c>
      <c r="G97" s="21">
        <f t="shared" si="5"/>
        <v>1</v>
      </c>
      <c r="H97" s="22">
        <f t="shared" si="6"/>
        <v>1</v>
      </c>
    </row>
    <row r="98" spans="1:8" ht="19.5" customHeight="1" x14ac:dyDescent="0.3">
      <c r="A98" s="23">
        <v>91</v>
      </c>
      <c r="B98" s="18" t="s">
        <v>219</v>
      </c>
      <c r="C98" s="18" t="s">
        <v>220</v>
      </c>
      <c r="D98" s="19">
        <v>27</v>
      </c>
      <c r="E98" s="19">
        <v>25</v>
      </c>
      <c r="F98" s="20">
        <f t="shared" si="7"/>
        <v>52</v>
      </c>
      <c r="G98" s="21">
        <f t="shared" si="5"/>
        <v>0</v>
      </c>
      <c r="H98" s="22">
        <f t="shared" si="6"/>
        <v>1</v>
      </c>
    </row>
    <row r="99" spans="1:8" ht="19.5" customHeight="1" x14ac:dyDescent="0.3">
      <c r="A99" s="23">
        <v>92</v>
      </c>
      <c r="B99" s="18" t="s">
        <v>221</v>
      </c>
      <c r="C99" s="18" t="s">
        <v>222</v>
      </c>
      <c r="D99" s="19">
        <v>46</v>
      </c>
      <c r="E99" s="19">
        <v>28</v>
      </c>
      <c r="F99" s="20">
        <f t="shared" si="7"/>
        <v>74</v>
      </c>
      <c r="G99" s="21">
        <f t="shared" si="5"/>
        <v>1</v>
      </c>
      <c r="H99" s="22">
        <f t="shared" si="6"/>
        <v>1</v>
      </c>
    </row>
    <row r="100" spans="1:8" ht="19.5" customHeight="1" x14ac:dyDescent="0.3">
      <c r="A100" s="23">
        <v>93</v>
      </c>
      <c r="B100" s="18" t="s">
        <v>223</v>
      </c>
      <c r="C100" s="18" t="s">
        <v>224</v>
      </c>
      <c r="D100" s="19">
        <v>30</v>
      </c>
      <c r="E100" s="19">
        <v>24</v>
      </c>
      <c r="F100" s="20">
        <f t="shared" si="7"/>
        <v>54</v>
      </c>
      <c r="G100" s="21">
        <f t="shared" si="5"/>
        <v>0</v>
      </c>
      <c r="H100" s="22">
        <f t="shared" si="6"/>
        <v>1</v>
      </c>
    </row>
    <row r="101" spans="1:8" ht="19.5" customHeight="1" x14ac:dyDescent="0.3">
      <c r="A101" s="23">
        <v>94</v>
      </c>
      <c r="B101" s="18" t="s">
        <v>225</v>
      </c>
      <c r="C101" s="18" t="s">
        <v>226</v>
      </c>
      <c r="D101" s="19">
        <v>40</v>
      </c>
      <c r="E101" s="19">
        <v>28</v>
      </c>
      <c r="F101" s="20">
        <f t="shared" si="7"/>
        <v>68</v>
      </c>
      <c r="G101" s="21">
        <f t="shared" si="5"/>
        <v>0</v>
      </c>
      <c r="H101" s="22">
        <f t="shared" si="6"/>
        <v>1</v>
      </c>
    </row>
    <row r="102" spans="1:8" ht="19.5" customHeight="1" x14ac:dyDescent="0.3">
      <c r="A102" s="23">
        <v>95</v>
      </c>
      <c r="B102" s="18" t="s">
        <v>227</v>
      </c>
      <c r="C102" s="18" t="s">
        <v>228</v>
      </c>
      <c r="D102" s="19">
        <v>43</v>
      </c>
      <c r="E102" s="19">
        <v>24</v>
      </c>
      <c r="F102" s="20">
        <f t="shared" si="7"/>
        <v>67</v>
      </c>
      <c r="G102" s="21">
        <f t="shared" si="5"/>
        <v>1</v>
      </c>
      <c r="H102" s="22">
        <f t="shared" si="6"/>
        <v>1</v>
      </c>
    </row>
    <row r="103" spans="1:8" ht="19.5" customHeight="1" x14ac:dyDescent="0.3">
      <c r="A103" s="23">
        <v>96</v>
      </c>
      <c r="B103" s="18" t="s">
        <v>229</v>
      </c>
      <c r="C103" s="18" t="s">
        <v>230</v>
      </c>
      <c r="D103" s="19">
        <v>46</v>
      </c>
      <c r="E103" s="19">
        <v>23</v>
      </c>
      <c r="F103" s="20">
        <f t="shared" si="7"/>
        <v>69</v>
      </c>
      <c r="G103" s="21">
        <f t="shared" si="5"/>
        <v>1</v>
      </c>
      <c r="H103" s="22">
        <f t="shared" si="6"/>
        <v>1</v>
      </c>
    </row>
    <row r="104" spans="1:8" ht="19.5" customHeight="1" x14ac:dyDescent="0.3">
      <c r="A104" s="23">
        <v>97</v>
      </c>
      <c r="B104" s="18" t="s">
        <v>231</v>
      </c>
      <c r="C104" s="18" t="s">
        <v>232</v>
      </c>
      <c r="D104" s="19">
        <v>25</v>
      </c>
      <c r="E104" s="19">
        <v>22</v>
      </c>
      <c r="F104" s="20">
        <f t="shared" si="7"/>
        <v>47</v>
      </c>
      <c r="G104" s="21">
        <f t="shared" si="5"/>
        <v>0</v>
      </c>
      <c r="H104" s="22">
        <f t="shared" si="6"/>
        <v>1</v>
      </c>
    </row>
    <row r="105" spans="1:8" ht="19.5" customHeight="1" x14ac:dyDescent="0.3">
      <c r="A105" s="23">
        <v>98</v>
      </c>
      <c r="B105" s="18" t="s">
        <v>233</v>
      </c>
      <c r="C105" s="18" t="s">
        <v>234</v>
      </c>
      <c r="D105" s="19">
        <v>41</v>
      </c>
      <c r="E105" s="19">
        <v>21</v>
      </c>
      <c r="F105" s="20">
        <f t="shared" si="7"/>
        <v>62</v>
      </c>
      <c r="G105" s="21">
        <f t="shared" si="5"/>
        <v>0</v>
      </c>
      <c r="H105" s="22">
        <f t="shared" si="6"/>
        <v>1</v>
      </c>
    </row>
    <row r="106" spans="1:8" ht="19.5" customHeight="1" x14ac:dyDescent="0.3">
      <c r="A106" s="23">
        <v>99</v>
      </c>
      <c r="B106" s="18" t="s">
        <v>235</v>
      </c>
      <c r="C106" s="18" t="s">
        <v>236</v>
      </c>
      <c r="D106" s="19">
        <v>44</v>
      </c>
      <c r="E106" s="19">
        <v>27</v>
      </c>
      <c r="F106" s="20">
        <f t="shared" si="7"/>
        <v>71</v>
      </c>
      <c r="G106" s="21">
        <f t="shared" si="5"/>
        <v>1</v>
      </c>
      <c r="H106" s="22">
        <f t="shared" si="6"/>
        <v>1</v>
      </c>
    </row>
    <row r="107" spans="1:8" ht="19.5" customHeight="1" x14ac:dyDescent="0.3">
      <c r="A107" s="23">
        <v>100</v>
      </c>
      <c r="B107" s="18" t="s">
        <v>237</v>
      </c>
      <c r="C107" s="18" t="s">
        <v>238</v>
      </c>
      <c r="D107" s="19">
        <v>30</v>
      </c>
      <c r="E107" s="19">
        <v>27</v>
      </c>
      <c r="F107" s="20">
        <f t="shared" si="7"/>
        <v>57</v>
      </c>
      <c r="G107" s="21">
        <f t="shared" si="5"/>
        <v>0</v>
      </c>
      <c r="H107" s="22">
        <f t="shared" si="6"/>
        <v>1</v>
      </c>
    </row>
    <row r="108" spans="1:8" ht="28.5" customHeight="1" x14ac:dyDescent="0.3">
      <c r="A108" s="23">
        <v>101</v>
      </c>
      <c r="B108" s="18" t="s">
        <v>239</v>
      </c>
      <c r="C108" s="18" t="s">
        <v>240</v>
      </c>
      <c r="D108" s="19">
        <v>34</v>
      </c>
      <c r="E108" s="19">
        <v>27</v>
      </c>
      <c r="F108" s="20">
        <f t="shared" si="7"/>
        <v>61</v>
      </c>
      <c r="G108" s="21">
        <f t="shared" si="5"/>
        <v>0</v>
      </c>
      <c r="H108" s="22">
        <f t="shared" si="6"/>
        <v>1</v>
      </c>
    </row>
    <row r="109" spans="1:8" ht="30.75" customHeight="1" x14ac:dyDescent="0.3">
      <c r="A109" s="23">
        <v>102</v>
      </c>
      <c r="B109" s="18" t="s">
        <v>241</v>
      </c>
      <c r="C109" s="18" t="s">
        <v>242</v>
      </c>
      <c r="D109" s="19">
        <v>43</v>
      </c>
      <c r="E109" s="19">
        <v>26</v>
      </c>
      <c r="F109" s="20">
        <f t="shared" si="7"/>
        <v>69</v>
      </c>
      <c r="G109" s="21">
        <f t="shared" si="5"/>
        <v>1</v>
      </c>
      <c r="H109" s="22">
        <f t="shared" si="6"/>
        <v>1</v>
      </c>
    </row>
    <row r="110" spans="1:8" ht="19.5" customHeight="1" x14ac:dyDescent="0.3">
      <c r="A110" s="23">
        <v>103</v>
      </c>
      <c r="B110" s="18" t="s">
        <v>243</v>
      </c>
      <c r="C110" s="18" t="s">
        <v>244</v>
      </c>
      <c r="D110" s="19">
        <v>29</v>
      </c>
      <c r="E110" s="19">
        <v>26</v>
      </c>
      <c r="F110" s="20">
        <f t="shared" si="7"/>
        <v>55</v>
      </c>
      <c r="G110" s="21">
        <f t="shared" si="5"/>
        <v>0</v>
      </c>
      <c r="H110" s="22">
        <f t="shared" si="6"/>
        <v>1</v>
      </c>
    </row>
    <row r="111" spans="1:8" ht="19.5" customHeight="1" x14ac:dyDescent="0.3">
      <c r="A111" s="23">
        <v>104</v>
      </c>
      <c r="B111" s="18" t="s">
        <v>245</v>
      </c>
      <c r="C111" s="18" t="s">
        <v>246</v>
      </c>
      <c r="D111" s="19">
        <v>22</v>
      </c>
      <c r="E111" s="19">
        <v>30</v>
      </c>
      <c r="F111" s="20">
        <f t="shared" si="7"/>
        <v>52</v>
      </c>
      <c r="G111" s="21">
        <f t="shared" si="5"/>
        <v>0</v>
      </c>
      <c r="H111" s="22">
        <f t="shared" si="6"/>
        <v>1</v>
      </c>
    </row>
    <row r="112" spans="1:8" ht="19.5" customHeight="1" x14ac:dyDescent="0.3">
      <c r="A112" s="23">
        <v>105</v>
      </c>
      <c r="B112" s="18" t="s">
        <v>247</v>
      </c>
      <c r="C112" s="18" t="s">
        <v>248</v>
      </c>
      <c r="D112" s="19">
        <v>11</v>
      </c>
      <c r="E112" s="19">
        <v>22</v>
      </c>
      <c r="F112" s="20">
        <f t="shared" si="7"/>
        <v>33</v>
      </c>
      <c r="G112" s="21">
        <f t="shared" si="5"/>
        <v>0</v>
      </c>
      <c r="H112" s="22">
        <f t="shared" si="6"/>
        <v>1</v>
      </c>
    </row>
    <row r="113" spans="1:26" ht="19.5" customHeight="1" x14ac:dyDescent="0.3">
      <c r="A113" s="23">
        <v>106</v>
      </c>
      <c r="B113" s="18" t="s">
        <v>249</v>
      </c>
      <c r="C113" s="18" t="s">
        <v>250</v>
      </c>
      <c r="D113" s="19">
        <v>36</v>
      </c>
      <c r="E113" s="19">
        <v>20</v>
      </c>
      <c r="F113" s="20">
        <f t="shared" si="7"/>
        <v>56</v>
      </c>
      <c r="G113" s="21">
        <f t="shared" si="5"/>
        <v>0</v>
      </c>
      <c r="H113" s="22">
        <f t="shared" si="6"/>
        <v>0</v>
      </c>
    </row>
    <row r="114" spans="1:26" ht="19.5" customHeight="1" x14ac:dyDescent="0.3">
      <c r="A114" s="23">
        <v>107</v>
      </c>
      <c r="B114" s="18" t="s">
        <v>251</v>
      </c>
      <c r="C114" s="18" t="s">
        <v>252</v>
      </c>
      <c r="D114" s="19">
        <v>45</v>
      </c>
      <c r="E114" s="19">
        <v>24</v>
      </c>
      <c r="F114" s="20">
        <f t="shared" si="7"/>
        <v>69</v>
      </c>
      <c r="G114" s="21">
        <f t="shared" si="5"/>
        <v>1</v>
      </c>
      <c r="H114" s="22">
        <f t="shared" si="6"/>
        <v>1</v>
      </c>
    </row>
    <row r="115" spans="1:26" ht="19.5" customHeight="1" x14ac:dyDescent="0.3">
      <c r="A115" s="23">
        <v>108</v>
      </c>
      <c r="B115" s="18" t="s">
        <v>253</v>
      </c>
      <c r="C115" s="18" t="s">
        <v>254</v>
      </c>
      <c r="D115" s="19">
        <v>45</v>
      </c>
      <c r="E115" s="19">
        <v>27</v>
      </c>
      <c r="F115" s="20">
        <f t="shared" si="7"/>
        <v>72</v>
      </c>
      <c r="G115" s="21">
        <f t="shared" si="5"/>
        <v>1</v>
      </c>
      <c r="H115" s="22">
        <f t="shared" si="6"/>
        <v>1</v>
      </c>
    </row>
    <row r="116" spans="1:26" ht="19.5" customHeight="1" x14ac:dyDescent="0.3">
      <c r="A116" s="23">
        <v>109</v>
      </c>
      <c r="B116" s="18" t="s">
        <v>255</v>
      </c>
      <c r="C116" s="18" t="s">
        <v>256</v>
      </c>
      <c r="D116" s="19">
        <v>26</v>
      </c>
      <c r="E116" s="19">
        <v>22</v>
      </c>
      <c r="F116" s="20">
        <f t="shared" si="7"/>
        <v>48</v>
      </c>
      <c r="G116" s="21">
        <f t="shared" si="5"/>
        <v>0</v>
      </c>
      <c r="H116" s="22">
        <f t="shared" si="6"/>
        <v>1</v>
      </c>
    </row>
    <row r="117" spans="1:26" ht="19.5" customHeight="1" x14ac:dyDescent="0.3">
      <c r="A117" s="23">
        <v>110</v>
      </c>
      <c r="B117" s="18" t="s">
        <v>257</v>
      </c>
      <c r="C117" s="18" t="s">
        <v>258</v>
      </c>
      <c r="D117" s="19">
        <v>38</v>
      </c>
      <c r="E117" s="19">
        <v>28</v>
      </c>
      <c r="F117" s="20">
        <f t="shared" si="7"/>
        <v>66</v>
      </c>
      <c r="G117" s="21">
        <f t="shared" si="5"/>
        <v>0</v>
      </c>
      <c r="H117" s="22">
        <f t="shared" si="6"/>
        <v>1</v>
      </c>
    </row>
    <row r="118" spans="1:26" ht="19.5" customHeight="1" x14ac:dyDescent="0.3">
      <c r="A118" s="23">
        <v>111</v>
      </c>
      <c r="B118" s="18" t="s">
        <v>259</v>
      </c>
      <c r="C118" s="18" t="s">
        <v>260</v>
      </c>
      <c r="D118" s="19">
        <v>38</v>
      </c>
      <c r="E118" s="19">
        <v>25</v>
      </c>
      <c r="F118" s="20">
        <f t="shared" si="7"/>
        <v>63</v>
      </c>
      <c r="G118" s="21">
        <f t="shared" si="5"/>
        <v>0</v>
      </c>
      <c r="H118" s="22">
        <f t="shared" si="6"/>
        <v>1</v>
      </c>
    </row>
    <row r="119" spans="1:26" ht="19.5" customHeight="1" x14ac:dyDescent="0.3">
      <c r="A119" s="23">
        <v>112</v>
      </c>
      <c r="B119" s="18" t="s">
        <v>261</v>
      </c>
      <c r="C119" s="18" t="s">
        <v>262</v>
      </c>
      <c r="D119" s="19">
        <v>41</v>
      </c>
      <c r="E119" s="19">
        <v>27</v>
      </c>
      <c r="F119" s="20">
        <f t="shared" si="7"/>
        <v>68</v>
      </c>
      <c r="G119" s="21">
        <f t="shared" si="5"/>
        <v>0</v>
      </c>
      <c r="H119" s="22">
        <f t="shared" si="6"/>
        <v>1</v>
      </c>
    </row>
    <row r="120" spans="1:26" ht="19.5" customHeight="1" x14ac:dyDescent="0.3">
      <c r="A120" s="23">
        <v>113</v>
      </c>
      <c r="B120" s="18" t="s">
        <v>263</v>
      </c>
      <c r="C120" s="18" t="s">
        <v>264</v>
      </c>
      <c r="D120" s="19">
        <v>42</v>
      </c>
      <c r="E120" s="19">
        <v>27</v>
      </c>
      <c r="F120" s="20">
        <f t="shared" si="7"/>
        <v>69</v>
      </c>
      <c r="G120" s="21">
        <f t="shared" si="5"/>
        <v>1</v>
      </c>
      <c r="H120" s="22">
        <f t="shared" si="6"/>
        <v>1</v>
      </c>
    </row>
    <row r="121" spans="1:26" ht="19.5" customHeight="1" x14ac:dyDescent="0.3">
      <c r="A121" s="23">
        <v>114</v>
      </c>
      <c r="B121" s="18" t="s">
        <v>265</v>
      </c>
      <c r="C121" s="18" t="s">
        <v>266</v>
      </c>
      <c r="D121" s="19">
        <v>36</v>
      </c>
      <c r="E121" s="19">
        <v>22</v>
      </c>
      <c r="F121" s="20">
        <f t="shared" si="7"/>
        <v>58</v>
      </c>
      <c r="G121" s="21">
        <f t="shared" si="5"/>
        <v>0</v>
      </c>
      <c r="H121" s="22">
        <f t="shared" si="6"/>
        <v>1</v>
      </c>
    </row>
    <row r="122" spans="1:26" ht="19.5" customHeight="1" x14ac:dyDescent="0.3">
      <c r="A122" s="23">
        <v>115</v>
      </c>
      <c r="B122" s="18" t="s">
        <v>267</v>
      </c>
      <c r="C122" s="18" t="s">
        <v>268</v>
      </c>
      <c r="D122" s="19">
        <v>35</v>
      </c>
      <c r="E122" s="19">
        <v>23</v>
      </c>
      <c r="F122" s="20">
        <f t="shared" si="7"/>
        <v>58</v>
      </c>
      <c r="G122" s="21">
        <f t="shared" si="5"/>
        <v>0</v>
      </c>
      <c r="H122" s="22">
        <f t="shared" si="6"/>
        <v>1</v>
      </c>
    </row>
    <row r="123" spans="1:26" ht="24" customHeight="1" x14ac:dyDescent="0.3">
      <c r="A123" s="23">
        <v>116</v>
      </c>
      <c r="B123" s="18" t="s">
        <v>269</v>
      </c>
      <c r="C123" s="18" t="s">
        <v>270</v>
      </c>
      <c r="D123" s="19">
        <v>44</v>
      </c>
      <c r="E123" s="19">
        <v>28</v>
      </c>
      <c r="F123" s="20">
        <f t="shared" si="7"/>
        <v>72</v>
      </c>
      <c r="G123" s="21">
        <f t="shared" si="5"/>
        <v>1</v>
      </c>
      <c r="H123" s="22">
        <f t="shared" si="6"/>
        <v>1</v>
      </c>
    </row>
    <row r="124" spans="1:26" ht="19.5" customHeight="1" x14ac:dyDescent="0.3">
      <c r="A124" s="23">
        <v>117</v>
      </c>
      <c r="B124" s="18" t="s">
        <v>271</v>
      </c>
      <c r="C124" s="18" t="s">
        <v>272</v>
      </c>
      <c r="D124" s="19">
        <v>35</v>
      </c>
      <c r="E124" s="19">
        <v>21</v>
      </c>
      <c r="F124" s="20">
        <f t="shared" si="7"/>
        <v>56</v>
      </c>
      <c r="G124" s="21">
        <f t="shared" si="5"/>
        <v>0</v>
      </c>
      <c r="H124" s="22">
        <f t="shared" si="6"/>
        <v>1</v>
      </c>
    </row>
    <row r="125" spans="1:26" ht="19.5" customHeight="1" x14ac:dyDescent="0.3">
      <c r="A125" s="23">
        <v>118</v>
      </c>
      <c r="B125" s="18" t="s">
        <v>273</v>
      </c>
      <c r="C125" s="18" t="s">
        <v>274</v>
      </c>
      <c r="D125" s="19">
        <v>46</v>
      </c>
      <c r="E125" s="19">
        <v>28</v>
      </c>
      <c r="F125" s="20">
        <f t="shared" si="7"/>
        <v>74</v>
      </c>
      <c r="G125" s="21">
        <f t="shared" si="5"/>
        <v>1</v>
      </c>
      <c r="H125" s="22">
        <f t="shared" si="6"/>
        <v>1</v>
      </c>
    </row>
    <row r="126" spans="1:26" ht="19.5" customHeight="1" x14ac:dyDescent="0.3">
      <c r="A126" s="23">
        <v>119</v>
      </c>
      <c r="B126" s="18" t="s">
        <v>275</v>
      </c>
      <c r="C126" s="18" t="s">
        <v>276</v>
      </c>
      <c r="D126" s="19">
        <v>33</v>
      </c>
      <c r="E126" s="19">
        <v>23</v>
      </c>
      <c r="F126" s="20">
        <f t="shared" si="7"/>
        <v>56</v>
      </c>
      <c r="G126" s="21">
        <f t="shared" si="5"/>
        <v>0</v>
      </c>
      <c r="H126" s="22">
        <f t="shared" si="6"/>
        <v>1</v>
      </c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9.5" customHeight="1" x14ac:dyDescent="0.3">
      <c r="A127" s="23">
        <v>120</v>
      </c>
      <c r="B127" s="18" t="s">
        <v>277</v>
      </c>
      <c r="C127" s="18" t="s">
        <v>278</v>
      </c>
      <c r="D127" s="19">
        <v>43</v>
      </c>
      <c r="E127" s="19">
        <v>24</v>
      </c>
      <c r="F127" s="20">
        <f t="shared" si="7"/>
        <v>67</v>
      </c>
      <c r="G127" s="21">
        <f t="shared" si="5"/>
        <v>1</v>
      </c>
      <c r="H127" s="22">
        <f t="shared" si="6"/>
        <v>1</v>
      </c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9.5" customHeight="1" x14ac:dyDescent="0.3">
      <c r="A128" s="23">
        <v>121</v>
      </c>
      <c r="B128" s="18" t="s">
        <v>279</v>
      </c>
      <c r="C128" s="18" t="s">
        <v>280</v>
      </c>
      <c r="D128" s="19">
        <v>43</v>
      </c>
      <c r="E128" s="19">
        <v>25</v>
      </c>
      <c r="F128" s="20">
        <f t="shared" si="7"/>
        <v>68</v>
      </c>
      <c r="G128" s="21">
        <f t="shared" si="5"/>
        <v>1</v>
      </c>
      <c r="H128" s="22">
        <f t="shared" si="6"/>
        <v>1</v>
      </c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9.5" customHeight="1" x14ac:dyDescent="0.3">
      <c r="A129" s="23">
        <v>122</v>
      </c>
      <c r="B129" s="18" t="s">
        <v>281</v>
      </c>
      <c r="C129" s="18" t="s">
        <v>282</v>
      </c>
      <c r="D129" s="19">
        <v>11</v>
      </c>
      <c r="E129" s="19">
        <v>25</v>
      </c>
      <c r="F129" s="20">
        <f t="shared" si="7"/>
        <v>36</v>
      </c>
      <c r="G129" s="21">
        <f t="shared" si="5"/>
        <v>0</v>
      </c>
      <c r="H129" s="22">
        <f t="shared" si="6"/>
        <v>1</v>
      </c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9.5" customHeight="1" x14ac:dyDescent="0.3">
      <c r="A130" s="23">
        <v>123</v>
      </c>
      <c r="B130" s="18" t="s">
        <v>283</v>
      </c>
      <c r="C130" s="18" t="s">
        <v>284</v>
      </c>
      <c r="D130" s="19">
        <v>40</v>
      </c>
      <c r="E130" s="19">
        <v>25</v>
      </c>
      <c r="F130" s="20">
        <f t="shared" si="7"/>
        <v>65</v>
      </c>
      <c r="G130" s="21">
        <f t="shared" si="5"/>
        <v>0</v>
      </c>
      <c r="H130" s="22">
        <f t="shared" si="6"/>
        <v>1</v>
      </c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9.5" customHeight="1" x14ac:dyDescent="0.3">
      <c r="A131" s="23">
        <v>124</v>
      </c>
      <c r="B131" s="18" t="s">
        <v>285</v>
      </c>
      <c r="C131" s="18" t="s">
        <v>286</v>
      </c>
      <c r="D131" s="19">
        <v>36</v>
      </c>
      <c r="E131" s="19">
        <v>24</v>
      </c>
      <c r="F131" s="20">
        <f t="shared" si="7"/>
        <v>60</v>
      </c>
      <c r="G131" s="21">
        <f t="shared" si="5"/>
        <v>0</v>
      </c>
      <c r="H131" s="22">
        <f t="shared" si="6"/>
        <v>1</v>
      </c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9.5" customHeight="1" x14ac:dyDescent="0.3">
      <c r="A132" s="23">
        <v>125</v>
      </c>
      <c r="B132" s="18" t="s">
        <v>287</v>
      </c>
      <c r="C132" s="18" t="s">
        <v>288</v>
      </c>
      <c r="D132" s="19">
        <v>38</v>
      </c>
      <c r="E132" s="19">
        <v>25</v>
      </c>
      <c r="F132" s="20">
        <f t="shared" si="7"/>
        <v>63</v>
      </c>
      <c r="G132" s="21">
        <f t="shared" si="5"/>
        <v>0</v>
      </c>
      <c r="H132" s="22">
        <f t="shared" si="6"/>
        <v>1</v>
      </c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9.5" customHeight="1" x14ac:dyDescent="0.3">
      <c r="A133" s="23">
        <v>126</v>
      </c>
      <c r="B133" s="18" t="s">
        <v>289</v>
      </c>
      <c r="C133" s="18" t="s">
        <v>290</v>
      </c>
      <c r="D133" s="19">
        <v>2</v>
      </c>
      <c r="E133" s="19">
        <v>26</v>
      </c>
      <c r="F133" s="20">
        <f t="shared" si="7"/>
        <v>28</v>
      </c>
      <c r="G133" s="21">
        <f t="shared" si="5"/>
        <v>0</v>
      </c>
      <c r="H133" s="22">
        <f t="shared" si="6"/>
        <v>1</v>
      </c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9.5" customHeight="1" x14ac:dyDescent="0.3">
      <c r="A134" s="23">
        <v>127</v>
      </c>
      <c r="B134" s="18" t="s">
        <v>291</v>
      </c>
      <c r="C134" s="18" t="s">
        <v>292</v>
      </c>
      <c r="D134" s="19">
        <v>21</v>
      </c>
      <c r="E134" s="19">
        <v>22</v>
      </c>
      <c r="F134" s="20">
        <f t="shared" si="7"/>
        <v>43</v>
      </c>
      <c r="G134" s="21">
        <f t="shared" si="5"/>
        <v>0</v>
      </c>
      <c r="H134" s="22">
        <f t="shared" si="6"/>
        <v>1</v>
      </c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9.5" customHeight="1" x14ac:dyDescent="0.3">
      <c r="A135" s="23">
        <v>128</v>
      </c>
      <c r="B135" s="18" t="s">
        <v>293</v>
      </c>
      <c r="C135" s="18" t="s">
        <v>294</v>
      </c>
      <c r="D135" s="19">
        <v>21</v>
      </c>
      <c r="E135" s="19">
        <v>28</v>
      </c>
      <c r="F135" s="20">
        <f t="shared" si="7"/>
        <v>49</v>
      </c>
      <c r="G135" s="21">
        <f t="shared" si="5"/>
        <v>0</v>
      </c>
      <c r="H135" s="22">
        <f t="shared" si="6"/>
        <v>1</v>
      </c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9.5" customHeight="1" x14ac:dyDescent="0.3">
      <c r="A136" s="23">
        <v>129</v>
      </c>
      <c r="B136" s="18" t="s">
        <v>295</v>
      </c>
      <c r="C136" s="18" t="s">
        <v>296</v>
      </c>
      <c r="D136" s="19">
        <v>10</v>
      </c>
      <c r="E136" s="19">
        <v>24</v>
      </c>
      <c r="F136" s="20">
        <f t="shared" si="7"/>
        <v>34</v>
      </c>
      <c r="G136" s="21">
        <f t="shared" si="5"/>
        <v>0</v>
      </c>
      <c r="H136" s="22">
        <f t="shared" si="6"/>
        <v>1</v>
      </c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9.5" customHeight="1" x14ac:dyDescent="0.3">
      <c r="A137" s="23">
        <v>130</v>
      </c>
      <c r="B137" s="18" t="s">
        <v>297</v>
      </c>
      <c r="C137" s="18" t="s">
        <v>298</v>
      </c>
      <c r="D137" s="19">
        <v>38</v>
      </c>
      <c r="E137" s="19">
        <v>23</v>
      </c>
      <c r="F137" s="20">
        <f t="shared" si="7"/>
        <v>61</v>
      </c>
      <c r="G137" s="21">
        <f t="shared" ref="G137:G200" si="8">IF((D137/$D$6)&gt;=$D$7,1,0)</f>
        <v>0</v>
      </c>
      <c r="H137" s="22">
        <f t="shared" ref="H137:H200" si="9">IF((E137/$E$6)&gt;=$E$7,1,0)</f>
        <v>1</v>
      </c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9.5" customHeight="1" x14ac:dyDescent="0.3">
      <c r="A138" s="23">
        <v>131</v>
      </c>
      <c r="B138" s="18" t="s">
        <v>299</v>
      </c>
      <c r="C138" s="18" t="s">
        <v>300</v>
      </c>
      <c r="D138" s="19">
        <v>43</v>
      </c>
      <c r="E138" s="19">
        <v>26</v>
      </c>
      <c r="F138" s="20">
        <f t="shared" si="7"/>
        <v>69</v>
      </c>
      <c r="G138" s="21">
        <f t="shared" si="8"/>
        <v>1</v>
      </c>
      <c r="H138" s="22">
        <f t="shared" si="9"/>
        <v>1</v>
      </c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9.5" customHeight="1" x14ac:dyDescent="0.3">
      <c r="A139" s="23">
        <v>132</v>
      </c>
      <c r="B139" s="18" t="s">
        <v>301</v>
      </c>
      <c r="C139" s="18" t="s">
        <v>302</v>
      </c>
      <c r="D139" s="19">
        <v>22</v>
      </c>
      <c r="E139" s="19">
        <v>23</v>
      </c>
      <c r="F139" s="20">
        <f t="shared" si="7"/>
        <v>45</v>
      </c>
      <c r="G139" s="21">
        <f t="shared" si="8"/>
        <v>0</v>
      </c>
      <c r="H139" s="22">
        <f t="shared" si="9"/>
        <v>1</v>
      </c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9.5" customHeight="1" x14ac:dyDescent="0.3">
      <c r="A140" s="23">
        <v>133</v>
      </c>
      <c r="B140" s="18" t="s">
        <v>303</v>
      </c>
      <c r="C140" s="18" t="s">
        <v>304</v>
      </c>
      <c r="D140" s="19">
        <v>37</v>
      </c>
      <c r="E140" s="19">
        <v>28</v>
      </c>
      <c r="F140" s="20">
        <f t="shared" si="7"/>
        <v>65</v>
      </c>
      <c r="G140" s="21">
        <f t="shared" si="8"/>
        <v>0</v>
      </c>
      <c r="H140" s="22">
        <f t="shared" si="9"/>
        <v>1</v>
      </c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9.5" customHeight="1" x14ac:dyDescent="0.3">
      <c r="A141" s="23">
        <v>134</v>
      </c>
      <c r="B141" s="18" t="s">
        <v>305</v>
      </c>
      <c r="C141" s="18" t="s">
        <v>306</v>
      </c>
      <c r="D141" s="85">
        <v>38</v>
      </c>
      <c r="E141" s="85">
        <v>28</v>
      </c>
      <c r="F141" s="20">
        <f t="shared" si="7"/>
        <v>66</v>
      </c>
      <c r="G141" s="21">
        <f t="shared" si="8"/>
        <v>0</v>
      </c>
      <c r="H141" s="22">
        <f t="shared" si="9"/>
        <v>1</v>
      </c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9.5" customHeight="1" x14ac:dyDescent="0.3">
      <c r="A142" s="23">
        <v>135</v>
      </c>
      <c r="B142" s="18" t="s">
        <v>307</v>
      </c>
      <c r="C142" s="81" t="s">
        <v>308</v>
      </c>
      <c r="D142" s="84">
        <v>19</v>
      </c>
      <c r="E142" s="84">
        <v>25</v>
      </c>
      <c r="F142" s="20">
        <f t="shared" si="7"/>
        <v>44</v>
      </c>
      <c r="G142" s="21">
        <f t="shared" si="8"/>
        <v>0</v>
      </c>
      <c r="H142" s="22">
        <f t="shared" si="9"/>
        <v>1</v>
      </c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9.5" customHeight="1" x14ac:dyDescent="0.3">
      <c r="A143" s="23">
        <v>136</v>
      </c>
      <c r="B143" s="18" t="s">
        <v>309</v>
      </c>
      <c r="C143" s="18" t="s">
        <v>310</v>
      </c>
      <c r="D143" s="19">
        <v>26</v>
      </c>
      <c r="E143" s="19">
        <v>24</v>
      </c>
      <c r="F143" s="20">
        <f t="shared" si="7"/>
        <v>50</v>
      </c>
      <c r="G143" s="21">
        <f t="shared" si="8"/>
        <v>0</v>
      </c>
      <c r="H143" s="22">
        <f t="shared" si="9"/>
        <v>1</v>
      </c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9.5" customHeight="1" x14ac:dyDescent="0.3">
      <c r="A144" s="23">
        <v>137</v>
      </c>
      <c r="B144" s="18" t="s">
        <v>311</v>
      </c>
      <c r="C144" s="18" t="s">
        <v>312</v>
      </c>
      <c r="D144" s="19">
        <v>2</v>
      </c>
      <c r="E144" s="19">
        <v>28</v>
      </c>
      <c r="F144" s="20">
        <f t="shared" si="7"/>
        <v>30</v>
      </c>
      <c r="G144" s="21">
        <f t="shared" si="8"/>
        <v>0</v>
      </c>
      <c r="H144" s="22">
        <f t="shared" si="9"/>
        <v>1</v>
      </c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9.5" customHeight="1" x14ac:dyDescent="0.3">
      <c r="A145" s="23">
        <v>138</v>
      </c>
      <c r="B145" s="18" t="s">
        <v>313</v>
      </c>
      <c r="C145" s="18" t="s">
        <v>314</v>
      </c>
      <c r="D145" s="19">
        <v>32</v>
      </c>
      <c r="E145" s="19">
        <v>24</v>
      </c>
      <c r="F145" s="20">
        <f t="shared" si="7"/>
        <v>56</v>
      </c>
      <c r="G145" s="21">
        <f t="shared" si="8"/>
        <v>0</v>
      </c>
      <c r="H145" s="22">
        <f t="shared" si="9"/>
        <v>1</v>
      </c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9.5" customHeight="1" x14ac:dyDescent="0.3">
      <c r="A146" s="23">
        <v>139</v>
      </c>
      <c r="B146" s="18" t="s">
        <v>315</v>
      </c>
      <c r="C146" s="18" t="s">
        <v>316</v>
      </c>
      <c r="D146" s="19">
        <v>32</v>
      </c>
      <c r="E146" s="19">
        <v>24</v>
      </c>
      <c r="F146" s="20">
        <f t="shared" si="7"/>
        <v>56</v>
      </c>
      <c r="G146" s="21">
        <f t="shared" si="8"/>
        <v>0</v>
      </c>
      <c r="H146" s="22">
        <f t="shared" si="9"/>
        <v>1</v>
      </c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9.5" customHeight="1" x14ac:dyDescent="0.3">
      <c r="A147" s="23">
        <v>140</v>
      </c>
      <c r="B147" s="18" t="s">
        <v>317</v>
      </c>
      <c r="C147" s="18" t="s">
        <v>318</v>
      </c>
      <c r="D147" s="19">
        <v>44</v>
      </c>
      <c r="E147" s="19">
        <v>30</v>
      </c>
      <c r="F147" s="20">
        <f t="shared" si="7"/>
        <v>74</v>
      </c>
      <c r="G147" s="21">
        <f t="shared" si="8"/>
        <v>1</v>
      </c>
      <c r="H147" s="22">
        <f t="shared" si="9"/>
        <v>1</v>
      </c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9.5" customHeight="1" x14ac:dyDescent="0.3">
      <c r="A148" s="23">
        <v>141</v>
      </c>
      <c r="B148" s="18" t="s">
        <v>319</v>
      </c>
      <c r="C148" s="18" t="s">
        <v>320</v>
      </c>
      <c r="D148" s="19">
        <v>42</v>
      </c>
      <c r="E148" s="19">
        <v>20</v>
      </c>
      <c r="F148" s="20">
        <f t="shared" si="7"/>
        <v>62</v>
      </c>
      <c r="G148" s="21">
        <f t="shared" si="8"/>
        <v>1</v>
      </c>
      <c r="H148" s="22">
        <f t="shared" si="9"/>
        <v>0</v>
      </c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9.5" customHeight="1" x14ac:dyDescent="0.3">
      <c r="A149" s="23">
        <v>142</v>
      </c>
      <c r="B149" s="18" t="s">
        <v>321</v>
      </c>
      <c r="C149" s="18" t="s">
        <v>322</v>
      </c>
      <c r="D149" s="19">
        <v>17</v>
      </c>
      <c r="E149" s="19">
        <v>21</v>
      </c>
      <c r="F149" s="20">
        <f t="shared" si="7"/>
        <v>38</v>
      </c>
      <c r="G149" s="21">
        <f t="shared" si="8"/>
        <v>0</v>
      </c>
      <c r="H149" s="22">
        <f t="shared" si="9"/>
        <v>1</v>
      </c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9.5" customHeight="1" x14ac:dyDescent="0.3">
      <c r="A150" s="23">
        <v>143</v>
      </c>
      <c r="B150" s="18" t="s">
        <v>323</v>
      </c>
      <c r="C150" s="18" t="s">
        <v>324</v>
      </c>
      <c r="D150" s="19">
        <v>42</v>
      </c>
      <c r="E150" s="19">
        <v>24</v>
      </c>
      <c r="F150" s="20">
        <f t="shared" si="7"/>
        <v>66</v>
      </c>
      <c r="G150" s="21">
        <f t="shared" si="8"/>
        <v>1</v>
      </c>
      <c r="H150" s="22">
        <f t="shared" si="9"/>
        <v>1</v>
      </c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9.5" customHeight="1" x14ac:dyDescent="0.3">
      <c r="A151" s="23">
        <v>144</v>
      </c>
      <c r="B151" s="18" t="s">
        <v>325</v>
      </c>
      <c r="C151" s="18" t="s">
        <v>326</v>
      </c>
      <c r="D151" s="19">
        <v>37</v>
      </c>
      <c r="E151" s="19">
        <v>29</v>
      </c>
      <c r="F151" s="20">
        <f t="shared" si="7"/>
        <v>66</v>
      </c>
      <c r="G151" s="21">
        <f t="shared" si="8"/>
        <v>0</v>
      </c>
      <c r="H151" s="22">
        <f t="shared" si="9"/>
        <v>1</v>
      </c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9.5" customHeight="1" x14ac:dyDescent="0.3">
      <c r="A152" s="23">
        <v>145</v>
      </c>
      <c r="B152" s="18" t="s">
        <v>327</v>
      </c>
      <c r="C152" s="18" t="s">
        <v>328</v>
      </c>
      <c r="D152" s="19">
        <v>34</v>
      </c>
      <c r="E152" s="19">
        <v>22</v>
      </c>
      <c r="F152" s="20">
        <f t="shared" si="7"/>
        <v>56</v>
      </c>
      <c r="G152" s="21">
        <f t="shared" si="8"/>
        <v>0</v>
      </c>
      <c r="H152" s="22">
        <f t="shared" si="9"/>
        <v>1</v>
      </c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9.5" customHeight="1" x14ac:dyDescent="0.3">
      <c r="A153" s="23">
        <v>146</v>
      </c>
      <c r="B153" s="18" t="s">
        <v>329</v>
      </c>
      <c r="C153" s="18" t="s">
        <v>330</v>
      </c>
      <c r="D153" s="19">
        <v>38</v>
      </c>
      <c r="E153" s="19">
        <v>26</v>
      </c>
      <c r="F153" s="20">
        <f t="shared" si="7"/>
        <v>64</v>
      </c>
      <c r="G153" s="21">
        <f t="shared" si="8"/>
        <v>0</v>
      </c>
      <c r="H153" s="22">
        <f t="shared" si="9"/>
        <v>1</v>
      </c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9.5" customHeight="1" x14ac:dyDescent="0.3">
      <c r="A154" s="23">
        <v>147</v>
      </c>
      <c r="B154" s="18" t="s">
        <v>331</v>
      </c>
      <c r="C154" s="18" t="s">
        <v>332</v>
      </c>
      <c r="D154" s="19">
        <v>39</v>
      </c>
      <c r="E154" s="19">
        <v>26</v>
      </c>
      <c r="F154" s="20">
        <f t="shared" ref="F154:F207" si="10">SUM(D154:E154)</f>
        <v>65</v>
      </c>
      <c r="G154" s="21">
        <f t="shared" si="8"/>
        <v>0</v>
      </c>
      <c r="H154" s="22">
        <f t="shared" si="9"/>
        <v>1</v>
      </c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9.5" customHeight="1" x14ac:dyDescent="0.3">
      <c r="A155" s="23">
        <v>148</v>
      </c>
      <c r="B155" s="18" t="s">
        <v>333</v>
      </c>
      <c r="C155" s="18" t="s">
        <v>334</v>
      </c>
      <c r="D155" s="19">
        <v>35</v>
      </c>
      <c r="E155" s="19">
        <v>22</v>
      </c>
      <c r="F155" s="20">
        <f t="shared" si="10"/>
        <v>57</v>
      </c>
      <c r="G155" s="21">
        <f t="shared" si="8"/>
        <v>0</v>
      </c>
      <c r="H155" s="22">
        <f t="shared" si="9"/>
        <v>1</v>
      </c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9.5" customHeight="1" x14ac:dyDescent="0.3">
      <c r="A156" s="23">
        <v>149</v>
      </c>
      <c r="B156" s="18" t="s">
        <v>335</v>
      </c>
      <c r="C156" s="18" t="s">
        <v>336</v>
      </c>
      <c r="D156" s="19">
        <v>39</v>
      </c>
      <c r="E156" s="19">
        <v>20</v>
      </c>
      <c r="F156" s="20">
        <f t="shared" si="10"/>
        <v>59</v>
      </c>
      <c r="G156" s="21">
        <f t="shared" si="8"/>
        <v>0</v>
      </c>
      <c r="H156" s="22">
        <f t="shared" si="9"/>
        <v>0</v>
      </c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9.5" customHeight="1" x14ac:dyDescent="0.3">
      <c r="A157" s="23">
        <v>150</v>
      </c>
      <c r="B157" s="18" t="s">
        <v>337</v>
      </c>
      <c r="C157" s="18" t="s">
        <v>338</v>
      </c>
      <c r="D157" s="19">
        <v>36</v>
      </c>
      <c r="E157" s="19">
        <v>24</v>
      </c>
      <c r="F157" s="20">
        <f t="shared" si="10"/>
        <v>60</v>
      </c>
      <c r="G157" s="21">
        <f t="shared" si="8"/>
        <v>0</v>
      </c>
      <c r="H157" s="22">
        <f t="shared" si="9"/>
        <v>1</v>
      </c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9.5" customHeight="1" x14ac:dyDescent="0.3">
      <c r="A158" s="23">
        <v>151</v>
      </c>
      <c r="B158" s="18" t="s">
        <v>339</v>
      </c>
      <c r="C158" s="18" t="s">
        <v>340</v>
      </c>
      <c r="D158" s="19">
        <v>40</v>
      </c>
      <c r="E158" s="19">
        <v>26</v>
      </c>
      <c r="F158" s="20">
        <f t="shared" si="10"/>
        <v>66</v>
      </c>
      <c r="G158" s="21">
        <f t="shared" si="8"/>
        <v>0</v>
      </c>
      <c r="H158" s="22">
        <f t="shared" si="9"/>
        <v>1</v>
      </c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9.5" customHeight="1" x14ac:dyDescent="0.3">
      <c r="A159" s="23">
        <v>152</v>
      </c>
      <c r="B159" s="18" t="s">
        <v>341</v>
      </c>
      <c r="C159" s="18" t="s">
        <v>342</v>
      </c>
      <c r="D159" s="19">
        <v>29</v>
      </c>
      <c r="E159" s="19">
        <v>20</v>
      </c>
      <c r="F159" s="20">
        <f t="shared" si="10"/>
        <v>49</v>
      </c>
      <c r="G159" s="21">
        <f t="shared" si="8"/>
        <v>0</v>
      </c>
      <c r="H159" s="22">
        <f t="shared" si="9"/>
        <v>0</v>
      </c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9.5" customHeight="1" x14ac:dyDescent="0.3">
      <c r="A160" s="23">
        <v>153</v>
      </c>
      <c r="B160" s="18" t="s">
        <v>343</v>
      </c>
      <c r="C160" s="18" t="s">
        <v>344</v>
      </c>
      <c r="D160" s="19">
        <v>39</v>
      </c>
      <c r="E160" s="19">
        <v>20</v>
      </c>
      <c r="F160" s="20">
        <f t="shared" si="10"/>
        <v>59</v>
      </c>
      <c r="G160" s="21">
        <f t="shared" si="8"/>
        <v>0</v>
      </c>
      <c r="H160" s="22">
        <f t="shared" si="9"/>
        <v>0</v>
      </c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9.5" customHeight="1" x14ac:dyDescent="0.3">
      <c r="A161" s="23">
        <v>154</v>
      </c>
      <c r="B161" s="18" t="s">
        <v>345</v>
      </c>
      <c r="C161" s="18" t="s">
        <v>346</v>
      </c>
      <c r="D161" s="19">
        <v>37</v>
      </c>
      <c r="E161" s="19">
        <v>20</v>
      </c>
      <c r="F161" s="20">
        <f t="shared" si="10"/>
        <v>57</v>
      </c>
      <c r="G161" s="21">
        <f t="shared" si="8"/>
        <v>0</v>
      </c>
      <c r="H161" s="22">
        <f t="shared" si="9"/>
        <v>0</v>
      </c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9.5" customHeight="1" x14ac:dyDescent="0.3">
      <c r="A162" s="23">
        <v>155</v>
      </c>
      <c r="B162" s="18" t="s">
        <v>347</v>
      </c>
      <c r="C162" s="18" t="s">
        <v>348</v>
      </c>
      <c r="D162" s="19">
        <v>45</v>
      </c>
      <c r="E162" s="19">
        <v>22</v>
      </c>
      <c r="F162" s="20">
        <f t="shared" si="10"/>
        <v>67</v>
      </c>
      <c r="G162" s="21">
        <f t="shared" si="8"/>
        <v>1</v>
      </c>
      <c r="H162" s="22">
        <f t="shared" si="9"/>
        <v>1</v>
      </c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9.5" customHeight="1" x14ac:dyDescent="0.3">
      <c r="A163" s="23">
        <v>156</v>
      </c>
      <c r="B163" s="18" t="s">
        <v>349</v>
      </c>
      <c r="C163" s="18" t="s">
        <v>350</v>
      </c>
      <c r="D163" s="19">
        <v>22</v>
      </c>
      <c r="E163" s="19">
        <v>23</v>
      </c>
      <c r="F163" s="20">
        <f t="shared" si="10"/>
        <v>45</v>
      </c>
      <c r="G163" s="21">
        <f t="shared" si="8"/>
        <v>0</v>
      </c>
      <c r="H163" s="22">
        <f t="shared" si="9"/>
        <v>1</v>
      </c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9.5" customHeight="1" x14ac:dyDescent="0.3">
      <c r="A164" s="23">
        <v>157</v>
      </c>
      <c r="B164" s="18" t="s">
        <v>351</v>
      </c>
      <c r="C164" s="18" t="s">
        <v>352</v>
      </c>
      <c r="D164" s="19">
        <v>28</v>
      </c>
      <c r="E164" s="19">
        <v>19</v>
      </c>
      <c r="F164" s="20">
        <f t="shared" si="10"/>
        <v>47</v>
      </c>
      <c r="G164" s="21">
        <f t="shared" si="8"/>
        <v>0</v>
      </c>
      <c r="H164" s="22">
        <f t="shared" si="9"/>
        <v>0</v>
      </c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9.5" customHeight="1" x14ac:dyDescent="0.3">
      <c r="A165" s="23">
        <v>158</v>
      </c>
      <c r="B165" s="18" t="s">
        <v>353</v>
      </c>
      <c r="C165" s="18" t="s">
        <v>354</v>
      </c>
      <c r="D165" s="19">
        <v>37</v>
      </c>
      <c r="E165" s="19">
        <v>26</v>
      </c>
      <c r="F165" s="20">
        <f t="shared" si="10"/>
        <v>63</v>
      </c>
      <c r="G165" s="21">
        <f t="shared" si="8"/>
        <v>0</v>
      </c>
      <c r="H165" s="22">
        <f t="shared" si="9"/>
        <v>1</v>
      </c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9.5" customHeight="1" x14ac:dyDescent="0.3">
      <c r="A166" s="23">
        <v>159</v>
      </c>
      <c r="B166" s="18" t="s">
        <v>355</v>
      </c>
      <c r="C166" s="18" t="s">
        <v>356</v>
      </c>
      <c r="D166" s="19">
        <v>45</v>
      </c>
      <c r="E166" s="19">
        <v>27</v>
      </c>
      <c r="F166" s="20">
        <f t="shared" si="10"/>
        <v>72</v>
      </c>
      <c r="G166" s="21">
        <f t="shared" si="8"/>
        <v>1</v>
      </c>
      <c r="H166" s="22">
        <f t="shared" si="9"/>
        <v>1</v>
      </c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9.5" customHeight="1" x14ac:dyDescent="0.3">
      <c r="A167" s="23">
        <v>160</v>
      </c>
      <c r="B167" s="18" t="s">
        <v>357</v>
      </c>
      <c r="C167" s="18" t="s">
        <v>358</v>
      </c>
      <c r="D167" s="19">
        <v>32</v>
      </c>
      <c r="E167" s="19">
        <v>27</v>
      </c>
      <c r="F167" s="20">
        <f t="shared" si="10"/>
        <v>59</v>
      </c>
      <c r="G167" s="21">
        <f t="shared" si="8"/>
        <v>0</v>
      </c>
      <c r="H167" s="22">
        <f t="shared" si="9"/>
        <v>1</v>
      </c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9.5" customHeight="1" x14ac:dyDescent="0.3">
      <c r="A168" s="23">
        <v>161</v>
      </c>
      <c r="B168" s="18" t="s">
        <v>359</v>
      </c>
      <c r="C168" s="18" t="s">
        <v>360</v>
      </c>
      <c r="D168" s="19">
        <v>32</v>
      </c>
      <c r="E168" s="19">
        <v>20</v>
      </c>
      <c r="F168" s="20">
        <f t="shared" si="10"/>
        <v>52</v>
      </c>
      <c r="G168" s="21">
        <f t="shared" si="8"/>
        <v>0</v>
      </c>
      <c r="H168" s="22">
        <f t="shared" si="9"/>
        <v>0</v>
      </c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9.5" customHeight="1" x14ac:dyDescent="0.3">
      <c r="A169" s="23">
        <v>162</v>
      </c>
      <c r="B169" s="18" t="s">
        <v>361</v>
      </c>
      <c r="C169" s="18" t="s">
        <v>362</v>
      </c>
      <c r="D169" s="19">
        <v>25</v>
      </c>
      <c r="E169" s="19">
        <v>25</v>
      </c>
      <c r="F169" s="20">
        <f t="shared" si="10"/>
        <v>50</v>
      </c>
      <c r="G169" s="21">
        <f t="shared" si="8"/>
        <v>0</v>
      </c>
      <c r="H169" s="22">
        <f t="shared" si="9"/>
        <v>1</v>
      </c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9.5" customHeight="1" x14ac:dyDescent="0.3">
      <c r="A170" s="23">
        <v>163</v>
      </c>
      <c r="B170" s="18" t="s">
        <v>363</v>
      </c>
      <c r="C170" s="18" t="s">
        <v>364</v>
      </c>
      <c r="D170" s="19">
        <v>21</v>
      </c>
      <c r="E170" s="19">
        <v>23</v>
      </c>
      <c r="F170" s="20">
        <f t="shared" si="10"/>
        <v>44</v>
      </c>
      <c r="G170" s="21">
        <f t="shared" si="8"/>
        <v>0</v>
      </c>
      <c r="H170" s="22">
        <f t="shared" si="9"/>
        <v>1</v>
      </c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9.5" customHeight="1" x14ac:dyDescent="0.3">
      <c r="A171" s="23">
        <v>164</v>
      </c>
      <c r="B171" s="18" t="s">
        <v>365</v>
      </c>
      <c r="C171" s="18" t="s">
        <v>366</v>
      </c>
      <c r="D171" s="19">
        <v>45</v>
      </c>
      <c r="E171" s="19">
        <v>29</v>
      </c>
      <c r="F171" s="20">
        <f t="shared" si="10"/>
        <v>74</v>
      </c>
      <c r="G171" s="21">
        <f t="shared" si="8"/>
        <v>1</v>
      </c>
      <c r="H171" s="22">
        <f t="shared" si="9"/>
        <v>1</v>
      </c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9.5" customHeight="1" x14ac:dyDescent="0.3">
      <c r="A172" s="23">
        <v>165</v>
      </c>
      <c r="B172" s="18" t="s">
        <v>367</v>
      </c>
      <c r="C172" s="18" t="s">
        <v>368</v>
      </c>
      <c r="D172" s="19">
        <v>8</v>
      </c>
      <c r="E172" s="19">
        <v>20</v>
      </c>
      <c r="F172" s="20">
        <f t="shared" si="10"/>
        <v>28</v>
      </c>
      <c r="G172" s="21">
        <f t="shared" si="8"/>
        <v>0</v>
      </c>
      <c r="H172" s="22">
        <f t="shared" si="9"/>
        <v>0</v>
      </c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9.5" customHeight="1" x14ac:dyDescent="0.3">
      <c r="A173" s="23">
        <v>166</v>
      </c>
      <c r="B173" s="18" t="s">
        <v>369</v>
      </c>
      <c r="C173" s="18" t="s">
        <v>370</v>
      </c>
      <c r="D173" s="19">
        <v>6</v>
      </c>
      <c r="E173" s="19">
        <v>20</v>
      </c>
      <c r="F173" s="20">
        <f t="shared" si="10"/>
        <v>26</v>
      </c>
      <c r="G173" s="21">
        <f t="shared" si="8"/>
        <v>0</v>
      </c>
      <c r="H173" s="22">
        <f t="shared" si="9"/>
        <v>0</v>
      </c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9.5" customHeight="1" x14ac:dyDescent="0.3">
      <c r="A174" s="23">
        <v>167</v>
      </c>
      <c r="B174" s="18" t="s">
        <v>371</v>
      </c>
      <c r="C174" s="18" t="s">
        <v>372</v>
      </c>
      <c r="D174" s="19">
        <v>23</v>
      </c>
      <c r="E174" s="19">
        <v>230</v>
      </c>
      <c r="F174" s="20">
        <f t="shared" si="10"/>
        <v>253</v>
      </c>
      <c r="G174" s="21">
        <f t="shared" si="8"/>
        <v>0</v>
      </c>
      <c r="H174" s="22">
        <f t="shared" si="9"/>
        <v>1</v>
      </c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9.5" customHeight="1" x14ac:dyDescent="0.3">
      <c r="A175" s="23">
        <v>168</v>
      </c>
      <c r="B175" s="18" t="s">
        <v>373</v>
      </c>
      <c r="C175" s="18" t="s">
        <v>374</v>
      </c>
      <c r="D175" s="19">
        <v>49</v>
      </c>
      <c r="E175" s="19">
        <v>30</v>
      </c>
      <c r="F175" s="20">
        <f t="shared" si="10"/>
        <v>79</v>
      </c>
      <c r="G175" s="21">
        <f t="shared" si="8"/>
        <v>1</v>
      </c>
      <c r="H175" s="22">
        <f t="shared" si="9"/>
        <v>1</v>
      </c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9.5" customHeight="1" x14ac:dyDescent="0.3">
      <c r="A176" s="23">
        <v>169</v>
      </c>
      <c r="B176" s="18" t="s">
        <v>375</v>
      </c>
      <c r="C176" s="18" t="s">
        <v>376</v>
      </c>
      <c r="D176" s="19">
        <v>27</v>
      </c>
      <c r="E176" s="19">
        <v>20</v>
      </c>
      <c r="F176" s="20">
        <f t="shared" si="10"/>
        <v>47</v>
      </c>
      <c r="G176" s="21">
        <f t="shared" si="8"/>
        <v>0</v>
      </c>
      <c r="H176" s="22">
        <f t="shared" si="9"/>
        <v>0</v>
      </c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9.5" customHeight="1" x14ac:dyDescent="0.3">
      <c r="A177" s="23">
        <v>170</v>
      </c>
      <c r="B177" s="18" t="s">
        <v>377</v>
      </c>
      <c r="C177" s="18" t="s">
        <v>378</v>
      </c>
      <c r="D177" s="19">
        <v>34</v>
      </c>
      <c r="E177" s="19">
        <v>29</v>
      </c>
      <c r="F177" s="20">
        <f t="shared" si="10"/>
        <v>63</v>
      </c>
      <c r="G177" s="21">
        <f t="shared" si="8"/>
        <v>0</v>
      </c>
      <c r="H177" s="22">
        <f t="shared" si="9"/>
        <v>1</v>
      </c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28.5" customHeight="1" x14ac:dyDescent="0.3">
      <c r="A178" s="23">
        <v>171</v>
      </c>
      <c r="B178" s="18" t="s">
        <v>379</v>
      </c>
      <c r="C178" s="18" t="s">
        <v>380</v>
      </c>
      <c r="D178" s="19">
        <v>0</v>
      </c>
      <c r="E178" s="19">
        <v>0</v>
      </c>
      <c r="F178" s="20">
        <f t="shared" si="10"/>
        <v>0</v>
      </c>
      <c r="G178" s="21">
        <f t="shared" si="8"/>
        <v>0</v>
      </c>
      <c r="H178" s="22">
        <f t="shared" si="9"/>
        <v>0</v>
      </c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9.5" customHeight="1" x14ac:dyDescent="0.3">
      <c r="A179" s="23">
        <v>172</v>
      </c>
      <c r="B179" s="18" t="s">
        <v>381</v>
      </c>
      <c r="C179" s="18" t="s">
        <v>382</v>
      </c>
      <c r="D179" s="19">
        <v>11</v>
      </c>
      <c r="E179" s="19">
        <v>22</v>
      </c>
      <c r="F179" s="20">
        <f t="shared" si="10"/>
        <v>33</v>
      </c>
      <c r="G179" s="21">
        <f t="shared" si="8"/>
        <v>0</v>
      </c>
      <c r="H179" s="22">
        <f t="shared" si="9"/>
        <v>1</v>
      </c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9.5" customHeight="1" x14ac:dyDescent="0.3">
      <c r="A180" s="23">
        <v>173</v>
      </c>
      <c r="B180" s="18" t="s">
        <v>383</v>
      </c>
      <c r="C180" s="18" t="s">
        <v>384</v>
      </c>
      <c r="D180" s="19">
        <v>26</v>
      </c>
      <c r="E180" s="19">
        <v>24</v>
      </c>
      <c r="F180" s="20">
        <f t="shared" si="10"/>
        <v>50</v>
      </c>
      <c r="G180" s="21">
        <f t="shared" si="8"/>
        <v>0</v>
      </c>
      <c r="H180" s="22">
        <f t="shared" si="9"/>
        <v>1</v>
      </c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9.5" customHeight="1" x14ac:dyDescent="0.3">
      <c r="A181" s="23">
        <v>174</v>
      </c>
      <c r="B181" s="18" t="s">
        <v>385</v>
      </c>
      <c r="C181" s="18" t="s">
        <v>386</v>
      </c>
      <c r="D181" s="19">
        <v>41</v>
      </c>
      <c r="E181" s="19">
        <v>25</v>
      </c>
      <c r="F181" s="20">
        <f t="shared" si="10"/>
        <v>66</v>
      </c>
      <c r="G181" s="21">
        <f t="shared" si="8"/>
        <v>0</v>
      </c>
      <c r="H181" s="22">
        <f t="shared" si="9"/>
        <v>1</v>
      </c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9.5" customHeight="1" x14ac:dyDescent="0.3">
      <c r="A182" s="23">
        <v>175</v>
      </c>
      <c r="B182" s="18" t="s">
        <v>387</v>
      </c>
      <c r="C182" s="18" t="s">
        <v>388</v>
      </c>
      <c r="D182" s="19">
        <v>46</v>
      </c>
      <c r="E182" s="19">
        <v>28</v>
      </c>
      <c r="F182" s="20">
        <f t="shared" si="10"/>
        <v>74</v>
      </c>
      <c r="G182" s="21">
        <f t="shared" si="8"/>
        <v>1</v>
      </c>
      <c r="H182" s="22">
        <f t="shared" si="9"/>
        <v>1</v>
      </c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9.5" customHeight="1" x14ac:dyDescent="0.3">
      <c r="A183" s="23">
        <v>176</v>
      </c>
      <c r="B183" s="18" t="s">
        <v>389</v>
      </c>
      <c r="C183" s="18" t="s">
        <v>390</v>
      </c>
      <c r="D183" s="25">
        <v>13</v>
      </c>
      <c r="E183" s="25">
        <v>20</v>
      </c>
      <c r="F183" s="20">
        <f t="shared" si="10"/>
        <v>33</v>
      </c>
      <c r="G183" s="21">
        <f t="shared" si="8"/>
        <v>0</v>
      </c>
      <c r="H183" s="22">
        <f t="shared" si="9"/>
        <v>0</v>
      </c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9.5" customHeight="1" x14ac:dyDescent="0.3">
      <c r="A184" s="23">
        <v>177</v>
      </c>
      <c r="B184" s="18" t="s">
        <v>391</v>
      </c>
      <c r="C184" s="18" t="s">
        <v>392</v>
      </c>
      <c r="D184" s="25">
        <v>22</v>
      </c>
      <c r="E184" s="25">
        <v>22</v>
      </c>
      <c r="F184" s="20">
        <f t="shared" si="10"/>
        <v>44</v>
      </c>
      <c r="G184" s="21">
        <f t="shared" si="8"/>
        <v>0</v>
      </c>
      <c r="H184" s="22">
        <f t="shared" si="9"/>
        <v>1</v>
      </c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9.5" customHeight="1" x14ac:dyDescent="0.3">
      <c r="A185" s="23">
        <v>178</v>
      </c>
      <c r="B185" s="18" t="s">
        <v>393</v>
      </c>
      <c r="C185" s="18" t="s">
        <v>394</v>
      </c>
      <c r="D185" s="25">
        <v>22</v>
      </c>
      <c r="E185" s="25">
        <v>23</v>
      </c>
      <c r="F185" s="20">
        <f t="shared" si="10"/>
        <v>45</v>
      </c>
      <c r="G185" s="21">
        <f t="shared" si="8"/>
        <v>0</v>
      </c>
      <c r="H185" s="22">
        <f t="shared" si="9"/>
        <v>1</v>
      </c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9.5" customHeight="1" x14ac:dyDescent="0.3">
      <c r="A186" s="23">
        <v>179</v>
      </c>
      <c r="B186" s="18" t="s">
        <v>395</v>
      </c>
      <c r="C186" s="18" t="s">
        <v>396</v>
      </c>
      <c r="D186" s="25">
        <v>4</v>
      </c>
      <c r="E186" s="25">
        <v>19</v>
      </c>
      <c r="F186" s="20">
        <f t="shared" si="10"/>
        <v>23</v>
      </c>
      <c r="G186" s="21">
        <f t="shared" si="8"/>
        <v>0</v>
      </c>
      <c r="H186" s="22">
        <f t="shared" si="9"/>
        <v>0</v>
      </c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9.5" customHeight="1" x14ac:dyDescent="0.3">
      <c r="A187" s="23">
        <v>180</v>
      </c>
      <c r="B187" s="18" t="s">
        <v>397</v>
      </c>
      <c r="C187" s="18" t="s">
        <v>398</v>
      </c>
      <c r="D187" s="25">
        <v>36</v>
      </c>
      <c r="E187" s="25">
        <v>25</v>
      </c>
      <c r="F187" s="20">
        <f t="shared" si="10"/>
        <v>61</v>
      </c>
      <c r="G187" s="21">
        <f t="shared" si="8"/>
        <v>0</v>
      </c>
      <c r="H187" s="22">
        <f t="shared" si="9"/>
        <v>1</v>
      </c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9.5" customHeight="1" x14ac:dyDescent="0.3">
      <c r="A188" s="23">
        <v>181</v>
      </c>
      <c r="B188" s="18" t="s">
        <v>399</v>
      </c>
      <c r="C188" s="18" t="s">
        <v>400</v>
      </c>
      <c r="D188" s="25">
        <v>11</v>
      </c>
      <c r="E188" s="25">
        <v>20</v>
      </c>
      <c r="F188" s="20">
        <f t="shared" si="10"/>
        <v>31</v>
      </c>
      <c r="G188" s="21">
        <f t="shared" si="8"/>
        <v>0</v>
      </c>
      <c r="H188" s="22">
        <f t="shared" si="9"/>
        <v>0</v>
      </c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9.5" customHeight="1" x14ac:dyDescent="0.3">
      <c r="A189" s="23">
        <v>182</v>
      </c>
      <c r="B189" s="18" t="s">
        <v>401</v>
      </c>
      <c r="C189" s="18" t="s">
        <v>402</v>
      </c>
      <c r="D189" s="25">
        <v>28</v>
      </c>
      <c r="E189" s="25">
        <v>23</v>
      </c>
      <c r="F189" s="20">
        <f t="shared" si="10"/>
        <v>51</v>
      </c>
      <c r="G189" s="21">
        <f t="shared" si="8"/>
        <v>0</v>
      </c>
      <c r="H189" s="22">
        <f t="shared" si="9"/>
        <v>1</v>
      </c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9.5" customHeight="1" x14ac:dyDescent="0.3">
      <c r="A190" s="23">
        <v>183</v>
      </c>
      <c r="B190" s="18" t="s">
        <v>403</v>
      </c>
      <c r="C190" s="18" t="s">
        <v>404</v>
      </c>
      <c r="D190" s="25">
        <v>21</v>
      </c>
      <c r="E190" s="25">
        <v>25</v>
      </c>
      <c r="F190" s="20">
        <f t="shared" si="10"/>
        <v>46</v>
      </c>
      <c r="G190" s="21">
        <f t="shared" si="8"/>
        <v>0</v>
      </c>
      <c r="H190" s="22">
        <f t="shared" si="9"/>
        <v>1</v>
      </c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9.5" customHeight="1" x14ac:dyDescent="0.3">
      <c r="A191" s="23">
        <v>184</v>
      </c>
      <c r="B191" s="18" t="s">
        <v>405</v>
      </c>
      <c r="C191" s="18" t="s">
        <v>406</v>
      </c>
      <c r="D191" s="25">
        <v>45</v>
      </c>
      <c r="E191" s="25">
        <v>29</v>
      </c>
      <c r="F191" s="20">
        <f t="shared" si="10"/>
        <v>74</v>
      </c>
      <c r="G191" s="21">
        <f t="shared" si="8"/>
        <v>1</v>
      </c>
      <c r="H191" s="22">
        <f t="shared" si="9"/>
        <v>1</v>
      </c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9.5" customHeight="1" x14ac:dyDescent="0.3">
      <c r="A192" s="23">
        <v>185</v>
      </c>
      <c r="B192" s="18" t="s">
        <v>407</v>
      </c>
      <c r="C192" s="18" t="s">
        <v>408</v>
      </c>
      <c r="D192" s="25">
        <v>29</v>
      </c>
      <c r="E192" s="25">
        <v>28</v>
      </c>
      <c r="F192" s="20">
        <f t="shared" si="10"/>
        <v>57</v>
      </c>
      <c r="G192" s="21">
        <f t="shared" si="8"/>
        <v>0</v>
      </c>
      <c r="H192" s="22">
        <f t="shared" si="9"/>
        <v>1</v>
      </c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9.5" customHeight="1" x14ac:dyDescent="0.3">
      <c r="A193" s="23">
        <v>186</v>
      </c>
      <c r="B193" s="18" t="s">
        <v>409</v>
      </c>
      <c r="C193" s="18" t="s">
        <v>410</v>
      </c>
      <c r="D193" s="25">
        <v>17</v>
      </c>
      <c r="E193" s="25">
        <v>28</v>
      </c>
      <c r="F193" s="20">
        <f t="shared" si="10"/>
        <v>45</v>
      </c>
      <c r="G193" s="21">
        <f t="shared" si="8"/>
        <v>0</v>
      </c>
      <c r="H193" s="22">
        <f t="shared" si="9"/>
        <v>1</v>
      </c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9.5" customHeight="1" x14ac:dyDescent="0.3">
      <c r="A194" s="23">
        <v>187</v>
      </c>
      <c r="B194" s="18" t="s">
        <v>411</v>
      </c>
      <c r="C194" s="18" t="s">
        <v>94</v>
      </c>
      <c r="D194" s="25">
        <v>3</v>
      </c>
      <c r="E194" s="25">
        <v>25</v>
      </c>
      <c r="F194" s="20">
        <f t="shared" si="10"/>
        <v>28</v>
      </c>
      <c r="G194" s="21">
        <f t="shared" si="8"/>
        <v>0</v>
      </c>
      <c r="H194" s="22">
        <f t="shared" si="9"/>
        <v>1</v>
      </c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9.5" customHeight="1" x14ac:dyDescent="0.3">
      <c r="A195" s="23">
        <v>188</v>
      </c>
      <c r="B195" s="18" t="s">
        <v>412</v>
      </c>
      <c r="C195" s="18" t="s">
        <v>413</v>
      </c>
      <c r="D195" s="25">
        <v>11</v>
      </c>
      <c r="E195" s="25">
        <v>24</v>
      </c>
      <c r="F195" s="20">
        <f t="shared" si="10"/>
        <v>35</v>
      </c>
      <c r="G195" s="21">
        <f t="shared" si="8"/>
        <v>0</v>
      </c>
      <c r="H195" s="22">
        <f t="shared" si="9"/>
        <v>1</v>
      </c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9.5" customHeight="1" x14ac:dyDescent="0.3">
      <c r="A196" s="23">
        <v>189</v>
      </c>
      <c r="B196" s="18" t="s">
        <v>414</v>
      </c>
      <c r="C196" s="18" t="s">
        <v>415</v>
      </c>
      <c r="D196" s="25">
        <v>0</v>
      </c>
      <c r="E196" s="25">
        <v>0</v>
      </c>
      <c r="F196" s="20">
        <f t="shared" si="10"/>
        <v>0</v>
      </c>
      <c r="G196" s="21">
        <f t="shared" si="8"/>
        <v>0</v>
      </c>
      <c r="H196" s="22">
        <f t="shared" si="9"/>
        <v>0</v>
      </c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9.5" customHeight="1" x14ac:dyDescent="0.3">
      <c r="A197" s="23">
        <v>190</v>
      </c>
      <c r="B197" s="18" t="s">
        <v>416</v>
      </c>
      <c r="C197" s="18" t="s">
        <v>417</v>
      </c>
      <c r="D197" s="25">
        <v>15</v>
      </c>
      <c r="E197" s="25">
        <v>25</v>
      </c>
      <c r="F197" s="20">
        <f t="shared" si="10"/>
        <v>40</v>
      </c>
      <c r="G197" s="21">
        <f t="shared" si="8"/>
        <v>0</v>
      </c>
      <c r="H197" s="22">
        <f t="shared" si="9"/>
        <v>1</v>
      </c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9.5" customHeight="1" x14ac:dyDescent="0.3">
      <c r="A198" s="23">
        <v>191</v>
      </c>
      <c r="B198" s="18" t="s">
        <v>418</v>
      </c>
      <c r="C198" s="18" t="s">
        <v>419</v>
      </c>
      <c r="D198" s="25">
        <v>22</v>
      </c>
      <c r="E198" s="25">
        <v>21</v>
      </c>
      <c r="F198" s="20">
        <f t="shared" si="10"/>
        <v>43</v>
      </c>
      <c r="G198" s="21">
        <f t="shared" si="8"/>
        <v>0</v>
      </c>
      <c r="H198" s="22">
        <f t="shared" si="9"/>
        <v>1</v>
      </c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9.5" customHeight="1" x14ac:dyDescent="0.3">
      <c r="A199" s="23">
        <v>192</v>
      </c>
      <c r="B199" s="18" t="s">
        <v>420</v>
      </c>
      <c r="C199" s="18" t="s">
        <v>421</v>
      </c>
      <c r="D199" s="25">
        <v>21</v>
      </c>
      <c r="E199" s="25">
        <v>24</v>
      </c>
      <c r="F199" s="20">
        <f t="shared" si="10"/>
        <v>45</v>
      </c>
      <c r="G199" s="21">
        <f t="shared" si="8"/>
        <v>0</v>
      </c>
      <c r="H199" s="22">
        <f t="shared" si="9"/>
        <v>1</v>
      </c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9.5" customHeight="1" x14ac:dyDescent="0.3">
      <c r="A200" s="23">
        <v>193</v>
      </c>
      <c r="B200" s="18" t="s">
        <v>422</v>
      </c>
      <c r="C200" s="18" t="s">
        <v>423</v>
      </c>
      <c r="D200" s="25">
        <v>15</v>
      </c>
      <c r="E200" s="25">
        <v>26</v>
      </c>
      <c r="F200" s="20">
        <f t="shared" si="10"/>
        <v>41</v>
      </c>
      <c r="G200" s="21">
        <f t="shared" si="8"/>
        <v>0</v>
      </c>
      <c r="H200" s="22">
        <f t="shared" si="9"/>
        <v>1</v>
      </c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9.5" customHeight="1" x14ac:dyDescent="0.3">
      <c r="A201" s="23">
        <v>194</v>
      </c>
      <c r="B201" s="18" t="s">
        <v>424</v>
      </c>
      <c r="C201" s="18" t="s">
        <v>425</v>
      </c>
      <c r="D201" s="25">
        <v>22</v>
      </c>
      <c r="E201" s="25">
        <v>24</v>
      </c>
      <c r="F201" s="20">
        <f t="shared" si="10"/>
        <v>46</v>
      </c>
      <c r="G201" s="21">
        <f t="shared" ref="G201:G207" si="11">IF((D201/$D$6)&gt;=$D$7,1,0)</f>
        <v>0</v>
      </c>
      <c r="H201" s="22">
        <f t="shared" ref="H201:H207" si="12">IF((E201/$E$6)&gt;=$E$7,1,0)</f>
        <v>1</v>
      </c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9.5" customHeight="1" x14ac:dyDescent="0.3">
      <c r="A202" s="23">
        <v>195</v>
      </c>
      <c r="B202" s="18" t="s">
        <v>426</v>
      </c>
      <c r="C202" s="18" t="s">
        <v>427</v>
      </c>
      <c r="D202" s="25">
        <v>15</v>
      </c>
      <c r="E202" s="25">
        <v>26</v>
      </c>
      <c r="F202" s="20">
        <f t="shared" si="10"/>
        <v>41</v>
      </c>
      <c r="G202" s="21">
        <f t="shared" si="11"/>
        <v>0</v>
      </c>
      <c r="H202" s="22">
        <f t="shared" si="12"/>
        <v>1</v>
      </c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9.5" customHeight="1" x14ac:dyDescent="0.3">
      <c r="A203" s="23">
        <v>196</v>
      </c>
      <c r="B203" s="18" t="s">
        <v>428</v>
      </c>
      <c r="C203" s="18" t="s">
        <v>429</v>
      </c>
      <c r="D203" s="25">
        <v>12</v>
      </c>
      <c r="E203" s="25">
        <v>23</v>
      </c>
      <c r="F203" s="20">
        <f t="shared" si="10"/>
        <v>35</v>
      </c>
      <c r="G203" s="21">
        <f t="shared" si="11"/>
        <v>0</v>
      </c>
      <c r="H203" s="22">
        <f t="shared" si="12"/>
        <v>1</v>
      </c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9.5" customHeight="1" x14ac:dyDescent="0.3">
      <c r="A204" s="23">
        <v>197</v>
      </c>
      <c r="B204" s="18" t="s">
        <v>430</v>
      </c>
      <c r="C204" s="18" t="s">
        <v>431</v>
      </c>
      <c r="D204" s="25">
        <v>1</v>
      </c>
      <c r="E204" s="25">
        <v>27</v>
      </c>
      <c r="F204" s="20">
        <f t="shared" si="10"/>
        <v>28</v>
      </c>
      <c r="G204" s="21">
        <f t="shared" si="11"/>
        <v>0</v>
      </c>
      <c r="H204" s="22">
        <f t="shared" si="12"/>
        <v>1</v>
      </c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9.5" customHeight="1" x14ac:dyDescent="0.3">
      <c r="A205" s="23">
        <v>198</v>
      </c>
      <c r="B205" s="18" t="s">
        <v>432</v>
      </c>
      <c r="C205" s="18" t="s">
        <v>433</v>
      </c>
      <c r="D205" s="25">
        <v>0</v>
      </c>
      <c r="E205" s="25">
        <v>0</v>
      </c>
      <c r="F205" s="20">
        <f t="shared" si="10"/>
        <v>0</v>
      </c>
      <c r="G205" s="21">
        <f t="shared" si="11"/>
        <v>0</v>
      </c>
      <c r="H205" s="22">
        <f t="shared" si="12"/>
        <v>0</v>
      </c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9.5" customHeight="1" x14ac:dyDescent="0.3">
      <c r="A206" s="23">
        <v>199</v>
      </c>
      <c r="B206" s="18" t="s">
        <v>434</v>
      </c>
      <c r="C206" s="18" t="s">
        <v>435</v>
      </c>
      <c r="D206" s="25">
        <v>0</v>
      </c>
      <c r="E206" s="25">
        <v>0</v>
      </c>
      <c r="F206" s="20">
        <f t="shared" si="10"/>
        <v>0</v>
      </c>
      <c r="G206" s="21">
        <f t="shared" si="11"/>
        <v>0</v>
      </c>
      <c r="H206" s="22">
        <f t="shared" si="12"/>
        <v>0</v>
      </c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9.5" customHeight="1" x14ac:dyDescent="0.3">
      <c r="A207" s="23">
        <v>200</v>
      </c>
      <c r="B207" s="18" t="s">
        <v>436</v>
      </c>
      <c r="C207" s="18" t="s">
        <v>437</v>
      </c>
      <c r="D207" s="25">
        <v>7</v>
      </c>
      <c r="E207" s="25">
        <v>27</v>
      </c>
      <c r="F207" s="20">
        <f t="shared" si="10"/>
        <v>34</v>
      </c>
      <c r="G207" s="21">
        <f t="shared" si="11"/>
        <v>0</v>
      </c>
      <c r="H207" s="22">
        <f t="shared" si="12"/>
        <v>1</v>
      </c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9.5" customHeight="1" x14ac:dyDescent="0.3">
      <c r="A208" s="26"/>
      <c r="B208" s="27"/>
      <c r="C208" s="28"/>
      <c r="D208" s="26">
        <v>196</v>
      </c>
      <c r="E208" s="26">
        <v>196</v>
      </c>
      <c r="F208" s="20">
        <f t="shared" ref="F208:F209" si="13">SUM(D208:E208)</f>
        <v>392</v>
      </c>
      <c r="G208" s="12">
        <f>COUNTIF(G8:G207,1)</f>
        <v>35</v>
      </c>
      <c r="H208" s="12">
        <f>COUNTIF(H8:H207,1)</f>
        <v>154</v>
      </c>
    </row>
    <row r="209" spans="1:8" ht="15.75" customHeight="1" x14ac:dyDescent="0.3">
      <c r="A209" s="29" t="s">
        <v>438</v>
      </c>
      <c r="B209" s="30"/>
      <c r="C209" s="31"/>
      <c r="D209" s="32" t="s">
        <v>439</v>
      </c>
      <c r="E209" s="32" t="s">
        <v>440</v>
      </c>
      <c r="F209" s="20">
        <f t="shared" si="13"/>
        <v>0</v>
      </c>
      <c r="G209" s="33"/>
      <c r="H209" s="34"/>
    </row>
    <row r="210" spans="1:8" ht="19.5" customHeight="1" x14ac:dyDescent="0.3">
      <c r="A210" s="29" t="s">
        <v>442</v>
      </c>
      <c r="B210" s="30"/>
      <c r="C210" s="31"/>
      <c r="D210" s="35">
        <f>ROUND((G208/D208*100),0)</f>
        <v>18</v>
      </c>
      <c r="E210" s="32">
        <f t="shared" ref="E210:E211" si="14">IF(D210&gt;100,"ERROR",IF(D210&gt;=61,3,IF(D210&gt;=46,2,IF(D210&gt;=16,1,IF(D210&gt;15,0,0)))))</f>
        <v>1</v>
      </c>
      <c r="F210" s="36"/>
      <c r="G210" s="37"/>
      <c r="H210" s="38"/>
    </row>
    <row r="211" spans="1:8" ht="19.5" customHeight="1" x14ac:dyDescent="0.3">
      <c r="A211" s="29" t="s">
        <v>443</v>
      </c>
      <c r="B211" s="30"/>
      <c r="C211" s="31"/>
      <c r="D211" s="35">
        <f>ROUND((H208/E208*100),0)</f>
        <v>79</v>
      </c>
      <c r="E211" s="35">
        <f t="shared" si="14"/>
        <v>3</v>
      </c>
      <c r="F211" s="39"/>
      <c r="G211" s="40"/>
      <c r="H211" s="41"/>
    </row>
    <row r="212" spans="1:8" ht="15.75" customHeight="1" x14ac:dyDescent="0.35">
      <c r="D212" s="42"/>
      <c r="E212" s="42"/>
    </row>
    <row r="213" spans="1:8" ht="15.75" customHeight="1" x14ac:dyDescent="0.35">
      <c r="D213" s="42"/>
      <c r="E213" s="42"/>
    </row>
    <row r="214" spans="1:8" ht="15.75" customHeight="1" x14ac:dyDescent="0.35">
      <c r="D214" s="42"/>
      <c r="E214" s="42"/>
    </row>
    <row r="215" spans="1:8" ht="15.75" customHeight="1" x14ac:dyDescent="0.35">
      <c r="D215" s="42"/>
      <c r="E215" s="42"/>
    </row>
    <row r="216" spans="1:8" ht="15.75" customHeight="1" x14ac:dyDescent="0.35">
      <c r="D216" s="42"/>
      <c r="E216" s="42"/>
    </row>
    <row r="217" spans="1:8" ht="15.75" customHeight="1" x14ac:dyDescent="0.35">
      <c r="D217" s="42"/>
      <c r="E217" s="42"/>
    </row>
    <row r="218" spans="1:8" ht="15.75" customHeight="1" x14ac:dyDescent="0.35">
      <c r="D218" s="42"/>
      <c r="E218" s="42"/>
    </row>
    <row r="219" spans="1:8" ht="15.75" customHeight="1" x14ac:dyDescent="0.35">
      <c r="D219" s="42"/>
      <c r="E219" s="42"/>
    </row>
    <row r="220" spans="1:8" ht="15.75" customHeight="1" x14ac:dyDescent="0.35">
      <c r="D220" s="42"/>
      <c r="E220" s="42"/>
    </row>
    <row r="221" spans="1:8" ht="15.75" customHeight="1" x14ac:dyDescent="0.35">
      <c r="D221" s="42"/>
      <c r="E221" s="42"/>
    </row>
    <row r="222" spans="1:8" ht="15.75" customHeight="1" x14ac:dyDescent="0.35">
      <c r="D222" s="42"/>
      <c r="E222" s="42"/>
    </row>
    <row r="223" spans="1:8" ht="15.75" customHeight="1" x14ac:dyDescent="0.35">
      <c r="D223" s="42"/>
      <c r="E223" s="42"/>
    </row>
    <row r="224" spans="1:8" ht="15.75" customHeight="1" x14ac:dyDescent="0.35">
      <c r="D224" s="42"/>
      <c r="E224" s="42"/>
    </row>
    <row r="225" spans="4:5" ht="15.75" customHeight="1" x14ac:dyDescent="0.35">
      <c r="D225" s="42"/>
      <c r="E225" s="42"/>
    </row>
    <row r="226" spans="4:5" ht="15.75" customHeight="1" x14ac:dyDescent="0.35">
      <c r="D226" s="42"/>
      <c r="E226" s="42"/>
    </row>
    <row r="227" spans="4:5" ht="15.75" customHeight="1" x14ac:dyDescent="0.35">
      <c r="D227" s="42"/>
      <c r="E227" s="42"/>
    </row>
    <row r="228" spans="4:5" ht="15.75" customHeight="1" x14ac:dyDescent="0.35">
      <c r="D228" s="42"/>
      <c r="E228" s="42"/>
    </row>
    <row r="229" spans="4:5" ht="15.75" customHeight="1" x14ac:dyDescent="0.35">
      <c r="D229" s="42"/>
      <c r="E229" s="42"/>
    </row>
    <row r="230" spans="4:5" ht="15.75" customHeight="1" x14ac:dyDescent="0.35">
      <c r="D230" s="42"/>
      <c r="E230" s="42"/>
    </row>
    <row r="231" spans="4:5" ht="15.75" customHeight="1" x14ac:dyDescent="0.35">
      <c r="D231" s="42"/>
      <c r="E231" s="42"/>
    </row>
    <row r="232" spans="4:5" ht="15.75" customHeight="1" x14ac:dyDescent="0.35">
      <c r="D232" s="42"/>
      <c r="E232" s="42"/>
    </row>
    <row r="233" spans="4:5" ht="15.75" customHeight="1" x14ac:dyDescent="0.35">
      <c r="D233" s="42"/>
      <c r="E233" s="42"/>
    </row>
    <row r="234" spans="4:5" ht="15.75" customHeight="1" x14ac:dyDescent="0.35">
      <c r="D234" s="42"/>
      <c r="E234" s="42"/>
    </row>
    <row r="235" spans="4:5" ht="15.75" customHeight="1" x14ac:dyDescent="0.35">
      <c r="D235" s="42"/>
      <c r="E235" s="42"/>
    </row>
    <row r="236" spans="4:5" ht="15.75" customHeight="1" x14ac:dyDescent="0.35">
      <c r="D236" s="42"/>
      <c r="E236" s="42"/>
    </row>
    <row r="237" spans="4:5" ht="15.75" customHeight="1" x14ac:dyDescent="0.35">
      <c r="D237" s="42"/>
      <c r="E237" s="42"/>
    </row>
    <row r="238" spans="4:5" ht="15.75" customHeight="1" x14ac:dyDescent="0.35">
      <c r="D238" s="42"/>
      <c r="E238" s="42"/>
    </row>
    <row r="239" spans="4:5" ht="15.75" customHeight="1" x14ac:dyDescent="0.35">
      <c r="D239" s="42"/>
      <c r="E239" s="42"/>
    </row>
    <row r="240" spans="4:5" ht="15.75" customHeight="1" x14ac:dyDescent="0.35">
      <c r="D240" s="42"/>
      <c r="E240" s="42"/>
    </row>
    <row r="241" spans="4:5" ht="15.75" customHeight="1" x14ac:dyDescent="0.35">
      <c r="D241" s="42"/>
      <c r="E241" s="42"/>
    </row>
    <row r="242" spans="4:5" ht="15.75" customHeight="1" x14ac:dyDescent="0.35">
      <c r="D242" s="42"/>
      <c r="E242" s="42"/>
    </row>
    <row r="243" spans="4:5" ht="15.75" customHeight="1" x14ac:dyDescent="0.35">
      <c r="D243" s="42"/>
      <c r="E243" s="42"/>
    </row>
    <row r="244" spans="4:5" ht="15.75" customHeight="1" x14ac:dyDescent="0.35">
      <c r="D244" s="42"/>
      <c r="E244" s="42"/>
    </row>
    <row r="245" spans="4:5" ht="15.75" customHeight="1" x14ac:dyDescent="0.35">
      <c r="D245" s="42"/>
      <c r="E245" s="42"/>
    </row>
    <row r="246" spans="4:5" ht="15.75" customHeight="1" x14ac:dyDescent="0.35">
      <c r="D246" s="42"/>
      <c r="E246" s="42"/>
    </row>
    <row r="247" spans="4:5" ht="15.75" customHeight="1" x14ac:dyDescent="0.35">
      <c r="D247" s="42"/>
      <c r="E247" s="42"/>
    </row>
    <row r="248" spans="4:5" ht="15.75" customHeight="1" x14ac:dyDescent="0.35">
      <c r="D248" s="42"/>
      <c r="E248" s="42"/>
    </row>
    <row r="249" spans="4:5" ht="15.75" customHeight="1" x14ac:dyDescent="0.35">
      <c r="D249" s="42"/>
      <c r="E249" s="42"/>
    </row>
    <row r="250" spans="4:5" ht="15.75" customHeight="1" x14ac:dyDescent="0.35">
      <c r="D250" s="42"/>
      <c r="E250" s="42"/>
    </row>
    <row r="251" spans="4:5" ht="15.75" customHeight="1" x14ac:dyDescent="0.35">
      <c r="D251" s="42"/>
      <c r="E251" s="42"/>
    </row>
    <row r="252" spans="4:5" ht="15.75" customHeight="1" x14ac:dyDescent="0.35">
      <c r="D252" s="42"/>
      <c r="E252" s="42"/>
    </row>
    <row r="253" spans="4:5" ht="15.75" customHeight="1" x14ac:dyDescent="0.35">
      <c r="D253" s="42"/>
      <c r="E253" s="42"/>
    </row>
    <row r="254" spans="4:5" ht="15.75" customHeight="1" x14ac:dyDescent="0.35">
      <c r="D254" s="42"/>
      <c r="E254" s="42"/>
    </row>
    <row r="255" spans="4:5" ht="15.75" customHeight="1" x14ac:dyDescent="0.35">
      <c r="D255" s="42"/>
      <c r="E255" s="42"/>
    </row>
    <row r="256" spans="4:5" ht="15.75" customHeight="1" x14ac:dyDescent="0.35">
      <c r="D256" s="42"/>
      <c r="E256" s="42"/>
    </row>
    <row r="257" spans="4:5" ht="15.75" customHeight="1" x14ac:dyDescent="0.35">
      <c r="D257" s="42"/>
      <c r="E257" s="42"/>
    </row>
    <row r="258" spans="4:5" ht="15.75" customHeight="1" x14ac:dyDescent="0.35">
      <c r="D258" s="42"/>
      <c r="E258" s="42"/>
    </row>
    <row r="259" spans="4:5" ht="15.75" customHeight="1" x14ac:dyDescent="0.35">
      <c r="D259" s="42"/>
      <c r="E259" s="42"/>
    </row>
    <row r="260" spans="4:5" ht="15.75" customHeight="1" x14ac:dyDescent="0.35">
      <c r="D260" s="42"/>
      <c r="E260" s="42"/>
    </row>
    <row r="261" spans="4:5" ht="15.75" customHeight="1" x14ac:dyDescent="0.35">
      <c r="D261" s="42"/>
      <c r="E261" s="42"/>
    </row>
    <row r="262" spans="4:5" ht="15.75" customHeight="1" x14ac:dyDescent="0.35">
      <c r="D262" s="42"/>
      <c r="E262" s="42"/>
    </row>
    <row r="263" spans="4:5" ht="15.75" customHeight="1" x14ac:dyDescent="0.35">
      <c r="D263" s="42"/>
      <c r="E263" s="42"/>
    </row>
    <row r="264" spans="4:5" ht="15.75" customHeight="1" x14ac:dyDescent="0.35">
      <c r="D264" s="42"/>
      <c r="E264" s="42"/>
    </row>
    <row r="265" spans="4:5" ht="15.75" customHeight="1" x14ac:dyDescent="0.35">
      <c r="D265" s="42"/>
      <c r="E265" s="42"/>
    </row>
    <row r="266" spans="4:5" ht="15.75" customHeight="1" x14ac:dyDescent="0.35">
      <c r="D266" s="42"/>
      <c r="E266" s="42"/>
    </row>
    <row r="267" spans="4:5" ht="15.75" customHeight="1" x14ac:dyDescent="0.35">
      <c r="D267" s="42"/>
      <c r="E267" s="42"/>
    </row>
    <row r="268" spans="4:5" ht="15.75" customHeight="1" x14ac:dyDescent="0.35">
      <c r="D268" s="42"/>
      <c r="E268" s="42"/>
    </row>
    <row r="269" spans="4:5" ht="15.75" customHeight="1" x14ac:dyDescent="0.35">
      <c r="D269" s="42"/>
      <c r="E269" s="42"/>
    </row>
    <row r="270" spans="4:5" ht="15.75" customHeight="1" x14ac:dyDescent="0.35">
      <c r="D270" s="42"/>
      <c r="E270" s="42"/>
    </row>
    <row r="271" spans="4:5" ht="15.75" customHeight="1" x14ac:dyDescent="0.35">
      <c r="D271" s="42"/>
      <c r="E271" s="42"/>
    </row>
    <row r="272" spans="4:5" ht="15.75" customHeight="1" x14ac:dyDescent="0.35">
      <c r="D272" s="42"/>
      <c r="E272" s="42"/>
    </row>
    <row r="273" spans="4:5" ht="15.75" customHeight="1" x14ac:dyDescent="0.35">
      <c r="D273" s="42"/>
      <c r="E273" s="42"/>
    </row>
    <row r="274" spans="4:5" ht="15.75" customHeight="1" x14ac:dyDescent="0.35">
      <c r="D274" s="42"/>
      <c r="E274" s="42"/>
    </row>
    <row r="275" spans="4:5" ht="15.75" customHeight="1" x14ac:dyDescent="0.35">
      <c r="D275" s="42"/>
      <c r="E275" s="42"/>
    </row>
    <row r="276" spans="4:5" ht="15.75" customHeight="1" x14ac:dyDescent="0.35">
      <c r="D276" s="42"/>
      <c r="E276" s="42"/>
    </row>
    <row r="277" spans="4:5" ht="15.75" customHeight="1" x14ac:dyDescent="0.35">
      <c r="D277" s="42"/>
      <c r="E277" s="42"/>
    </row>
    <row r="278" spans="4:5" ht="15.75" customHeight="1" x14ac:dyDescent="0.35">
      <c r="D278" s="42"/>
      <c r="E278" s="42"/>
    </row>
    <row r="279" spans="4:5" ht="15.75" customHeight="1" x14ac:dyDescent="0.35">
      <c r="D279" s="42"/>
      <c r="E279" s="42"/>
    </row>
    <row r="280" spans="4:5" ht="15.75" customHeight="1" x14ac:dyDescent="0.35">
      <c r="D280" s="42"/>
      <c r="E280" s="42"/>
    </row>
    <row r="281" spans="4:5" ht="15.75" customHeight="1" x14ac:dyDescent="0.35">
      <c r="D281" s="42"/>
      <c r="E281" s="42"/>
    </row>
    <row r="282" spans="4:5" ht="15.75" customHeight="1" x14ac:dyDescent="0.35">
      <c r="D282" s="42"/>
      <c r="E282" s="42"/>
    </row>
    <row r="283" spans="4:5" ht="15.75" customHeight="1" x14ac:dyDescent="0.35">
      <c r="D283" s="42"/>
      <c r="E283" s="42"/>
    </row>
    <row r="284" spans="4:5" ht="15.75" customHeight="1" x14ac:dyDescent="0.35">
      <c r="D284" s="42"/>
      <c r="E284" s="42"/>
    </row>
    <row r="285" spans="4:5" ht="15.75" customHeight="1" x14ac:dyDescent="0.35">
      <c r="D285" s="42"/>
      <c r="E285" s="42"/>
    </row>
    <row r="286" spans="4:5" ht="15.75" customHeight="1" x14ac:dyDescent="0.35">
      <c r="D286" s="42"/>
      <c r="E286" s="42"/>
    </row>
    <row r="287" spans="4:5" ht="15.75" customHeight="1" x14ac:dyDescent="0.35">
      <c r="D287" s="42"/>
      <c r="E287" s="42"/>
    </row>
    <row r="288" spans="4:5" ht="15.75" customHeight="1" x14ac:dyDescent="0.35">
      <c r="D288" s="42"/>
      <c r="E288" s="42"/>
    </row>
    <row r="289" spans="4:5" ht="15.75" customHeight="1" x14ac:dyDescent="0.35">
      <c r="D289" s="42"/>
      <c r="E289" s="42"/>
    </row>
    <row r="290" spans="4:5" ht="15.75" customHeight="1" x14ac:dyDescent="0.35">
      <c r="D290" s="42"/>
      <c r="E290" s="42"/>
    </row>
    <row r="291" spans="4:5" ht="15.75" customHeight="1" x14ac:dyDescent="0.35">
      <c r="D291" s="42"/>
      <c r="E291" s="42"/>
    </row>
    <row r="292" spans="4:5" ht="15.75" customHeight="1" x14ac:dyDescent="0.35">
      <c r="D292" s="42"/>
      <c r="E292" s="42"/>
    </row>
    <row r="293" spans="4:5" ht="15.75" customHeight="1" x14ac:dyDescent="0.35">
      <c r="D293" s="42"/>
      <c r="E293" s="42"/>
    </row>
    <row r="294" spans="4:5" ht="15.75" customHeight="1" x14ac:dyDescent="0.35">
      <c r="D294" s="42"/>
      <c r="E294" s="42"/>
    </row>
    <row r="295" spans="4:5" ht="15.75" customHeight="1" x14ac:dyDescent="0.35">
      <c r="D295" s="42"/>
      <c r="E295" s="42"/>
    </row>
    <row r="296" spans="4:5" ht="15.75" customHeight="1" x14ac:dyDescent="0.35">
      <c r="D296" s="42"/>
      <c r="E296" s="42"/>
    </row>
    <row r="297" spans="4:5" ht="15.75" customHeight="1" x14ac:dyDescent="0.35">
      <c r="D297" s="42"/>
      <c r="E297" s="42"/>
    </row>
    <row r="298" spans="4:5" ht="15.75" customHeight="1" x14ac:dyDescent="0.35">
      <c r="D298" s="42"/>
      <c r="E298" s="42"/>
    </row>
    <row r="299" spans="4:5" ht="15.75" customHeight="1" x14ac:dyDescent="0.35">
      <c r="D299" s="42"/>
      <c r="E299" s="42"/>
    </row>
    <row r="300" spans="4:5" ht="15.75" customHeight="1" x14ac:dyDescent="0.35">
      <c r="D300" s="42"/>
      <c r="E300" s="42"/>
    </row>
    <row r="301" spans="4:5" ht="15.75" customHeight="1" x14ac:dyDescent="0.35">
      <c r="D301" s="42"/>
      <c r="E301" s="42"/>
    </row>
    <row r="302" spans="4:5" ht="15.75" customHeight="1" x14ac:dyDescent="0.35">
      <c r="D302" s="42"/>
      <c r="E302" s="42"/>
    </row>
    <row r="303" spans="4:5" ht="15.75" customHeight="1" x14ac:dyDescent="0.35">
      <c r="D303" s="42"/>
      <c r="E303" s="42"/>
    </row>
    <row r="304" spans="4:5" ht="15.75" customHeight="1" x14ac:dyDescent="0.35">
      <c r="D304" s="42"/>
      <c r="E304" s="42"/>
    </row>
    <row r="305" spans="4:5" ht="15.75" customHeight="1" x14ac:dyDescent="0.35">
      <c r="D305" s="42"/>
      <c r="E305" s="42"/>
    </row>
    <row r="306" spans="4:5" ht="15.75" customHeight="1" x14ac:dyDescent="0.35">
      <c r="D306" s="42"/>
      <c r="E306" s="42"/>
    </row>
    <row r="307" spans="4:5" ht="15.75" customHeight="1" x14ac:dyDescent="0.35">
      <c r="D307" s="42"/>
      <c r="E307" s="42"/>
    </row>
    <row r="308" spans="4:5" ht="15.75" customHeight="1" x14ac:dyDescent="0.35">
      <c r="D308" s="42"/>
      <c r="E308" s="42"/>
    </row>
    <row r="309" spans="4:5" ht="15.75" customHeight="1" x14ac:dyDescent="0.35">
      <c r="D309" s="42"/>
      <c r="E309" s="42"/>
    </row>
    <row r="310" spans="4:5" ht="15.75" customHeight="1" x14ac:dyDescent="0.35">
      <c r="D310" s="42"/>
      <c r="E310" s="42"/>
    </row>
    <row r="311" spans="4:5" ht="15.75" customHeight="1" x14ac:dyDescent="0.35">
      <c r="D311" s="42"/>
      <c r="E311" s="42"/>
    </row>
    <row r="312" spans="4:5" ht="15.75" customHeight="1" x14ac:dyDescent="0.35">
      <c r="D312" s="42"/>
      <c r="E312" s="42"/>
    </row>
    <row r="313" spans="4:5" ht="15.75" customHeight="1" x14ac:dyDescent="0.35">
      <c r="D313" s="42"/>
      <c r="E313" s="42"/>
    </row>
    <row r="314" spans="4:5" ht="15.75" customHeight="1" x14ac:dyDescent="0.35">
      <c r="D314" s="42"/>
      <c r="E314" s="42"/>
    </row>
    <row r="315" spans="4:5" ht="15.75" customHeight="1" x14ac:dyDescent="0.35">
      <c r="D315" s="42"/>
      <c r="E315" s="42"/>
    </row>
    <row r="316" spans="4:5" ht="15.75" customHeight="1" x14ac:dyDescent="0.35">
      <c r="D316" s="42"/>
      <c r="E316" s="42"/>
    </row>
    <row r="317" spans="4:5" ht="15.75" customHeight="1" x14ac:dyDescent="0.35">
      <c r="D317" s="42"/>
      <c r="E317" s="42"/>
    </row>
    <row r="318" spans="4:5" ht="15.75" customHeight="1" x14ac:dyDescent="0.35">
      <c r="D318" s="42"/>
      <c r="E318" s="42"/>
    </row>
    <row r="319" spans="4:5" ht="15.75" customHeight="1" x14ac:dyDescent="0.35">
      <c r="D319" s="42"/>
      <c r="E319" s="42"/>
    </row>
    <row r="320" spans="4:5" ht="15.75" customHeight="1" x14ac:dyDescent="0.35">
      <c r="D320" s="42"/>
      <c r="E320" s="42"/>
    </row>
    <row r="321" spans="4:5" ht="15.75" customHeight="1" x14ac:dyDescent="0.35">
      <c r="D321" s="42"/>
      <c r="E321" s="42"/>
    </row>
    <row r="322" spans="4:5" ht="15.75" customHeight="1" x14ac:dyDescent="0.35">
      <c r="D322" s="42"/>
      <c r="E322" s="42"/>
    </row>
    <row r="323" spans="4:5" ht="15.75" customHeight="1" x14ac:dyDescent="0.35">
      <c r="D323" s="42"/>
      <c r="E323" s="42"/>
    </row>
    <row r="324" spans="4:5" ht="15.75" customHeight="1" x14ac:dyDescent="0.35">
      <c r="D324" s="42"/>
      <c r="E324" s="42"/>
    </row>
    <row r="325" spans="4:5" ht="15.75" customHeight="1" x14ac:dyDescent="0.35">
      <c r="D325" s="42"/>
      <c r="E325" s="42"/>
    </row>
    <row r="326" spans="4:5" ht="15.75" customHeight="1" x14ac:dyDescent="0.35">
      <c r="D326" s="42"/>
      <c r="E326" s="42"/>
    </row>
    <row r="327" spans="4:5" ht="15.75" customHeight="1" x14ac:dyDescent="0.35">
      <c r="D327" s="42"/>
      <c r="E327" s="42"/>
    </row>
    <row r="328" spans="4:5" ht="15.75" customHeight="1" x14ac:dyDescent="0.35">
      <c r="D328" s="42"/>
      <c r="E328" s="42"/>
    </row>
    <row r="329" spans="4:5" ht="15.75" customHeight="1" x14ac:dyDescent="0.35">
      <c r="D329" s="42"/>
      <c r="E329" s="42"/>
    </row>
    <row r="330" spans="4:5" ht="15.75" customHeight="1" x14ac:dyDescent="0.35">
      <c r="D330" s="42"/>
      <c r="E330" s="42"/>
    </row>
    <row r="331" spans="4:5" ht="15.75" customHeight="1" x14ac:dyDescent="0.35">
      <c r="D331" s="42"/>
      <c r="E331" s="42"/>
    </row>
    <row r="332" spans="4:5" ht="15.75" customHeight="1" x14ac:dyDescent="0.35">
      <c r="D332" s="42"/>
      <c r="E332" s="42"/>
    </row>
    <row r="333" spans="4:5" ht="15.75" customHeight="1" x14ac:dyDescent="0.35">
      <c r="D333" s="42"/>
      <c r="E333" s="42"/>
    </row>
    <row r="334" spans="4:5" ht="15.75" customHeight="1" x14ac:dyDescent="0.35">
      <c r="D334" s="42"/>
      <c r="E334" s="42"/>
    </row>
    <row r="335" spans="4:5" ht="15.75" customHeight="1" x14ac:dyDescent="0.35">
      <c r="D335" s="42"/>
      <c r="E335" s="42"/>
    </row>
    <row r="336" spans="4:5" ht="15.75" customHeight="1" x14ac:dyDescent="0.35">
      <c r="D336" s="42"/>
      <c r="E336" s="42"/>
    </row>
    <row r="337" spans="4:5" ht="15.75" customHeight="1" x14ac:dyDescent="0.35">
      <c r="D337" s="42"/>
      <c r="E337" s="42"/>
    </row>
    <row r="338" spans="4:5" ht="15.75" customHeight="1" x14ac:dyDescent="0.35">
      <c r="D338" s="42"/>
      <c r="E338" s="42"/>
    </row>
    <row r="339" spans="4:5" ht="15.75" customHeight="1" x14ac:dyDescent="0.35">
      <c r="D339" s="42"/>
      <c r="E339" s="42"/>
    </row>
    <row r="340" spans="4:5" ht="15.75" customHeight="1" x14ac:dyDescent="0.35">
      <c r="D340" s="42"/>
      <c r="E340" s="42"/>
    </row>
    <row r="341" spans="4:5" ht="15.75" customHeight="1" x14ac:dyDescent="0.35">
      <c r="D341" s="42"/>
      <c r="E341" s="42"/>
    </row>
    <row r="342" spans="4:5" ht="15.75" customHeight="1" x14ac:dyDescent="0.35">
      <c r="D342" s="42"/>
      <c r="E342" s="42"/>
    </row>
    <row r="343" spans="4:5" ht="15.75" customHeight="1" x14ac:dyDescent="0.35">
      <c r="D343" s="42"/>
      <c r="E343" s="42"/>
    </row>
    <row r="344" spans="4:5" ht="15.75" customHeight="1" x14ac:dyDescent="0.35">
      <c r="D344" s="42"/>
      <c r="E344" s="42"/>
    </row>
    <row r="345" spans="4:5" ht="15.75" customHeight="1" x14ac:dyDescent="0.35">
      <c r="D345" s="42"/>
      <c r="E345" s="42"/>
    </row>
    <row r="346" spans="4:5" ht="15.75" customHeight="1" x14ac:dyDescent="0.35">
      <c r="D346" s="42"/>
      <c r="E346" s="42"/>
    </row>
    <row r="347" spans="4:5" ht="15.75" customHeight="1" x14ac:dyDescent="0.35">
      <c r="D347" s="42"/>
      <c r="E347" s="42"/>
    </row>
    <row r="348" spans="4:5" ht="15.75" customHeight="1" x14ac:dyDescent="0.35">
      <c r="D348" s="42"/>
      <c r="E348" s="42"/>
    </row>
    <row r="349" spans="4:5" ht="15.75" customHeight="1" x14ac:dyDescent="0.35">
      <c r="D349" s="42"/>
      <c r="E349" s="42"/>
    </row>
    <row r="350" spans="4:5" ht="15.75" customHeight="1" x14ac:dyDescent="0.35">
      <c r="D350" s="42"/>
      <c r="E350" s="42"/>
    </row>
    <row r="351" spans="4:5" ht="15.75" customHeight="1" x14ac:dyDescent="0.35">
      <c r="D351" s="42"/>
      <c r="E351" s="42"/>
    </row>
    <row r="352" spans="4:5" ht="15.75" customHeight="1" x14ac:dyDescent="0.35">
      <c r="D352" s="42"/>
      <c r="E352" s="42"/>
    </row>
    <row r="353" spans="4:5" ht="15.75" customHeight="1" x14ac:dyDescent="0.35">
      <c r="D353" s="42"/>
      <c r="E353" s="42"/>
    </row>
    <row r="354" spans="4:5" ht="15.75" customHeight="1" x14ac:dyDescent="0.35">
      <c r="D354" s="42"/>
      <c r="E354" s="42"/>
    </row>
    <row r="355" spans="4:5" ht="15.75" customHeight="1" x14ac:dyDescent="0.35">
      <c r="D355" s="42"/>
      <c r="E355" s="42"/>
    </row>
    <row r="356" spans="4:5" ht="15.75" customHeight="1" x14ac:dyDescent="0.35">
      <c r="D356" s="42"/>
      <c r="E356" s="42"/>
    </row>
    <row r="357" spans="4:5" ht="15.75" customHeight="1" x14ac:dyDescent="0.35">
      <c r="D357" s="42"/>
      <c r="E357" s="42"/>
    </row>
    <row r="358" spans="4:5" ht="15.75" customHeight="1" x14ac:dyDescent="0.35">
      <c r="D358" s="42"/>
      <c r="E358" s="42"/>
    </row>
    <row r="359" spans="4:5" ht="15.75" customHeight="1" x14ac:dyDescent="0.35">
      <c r="D359" s="42"/>
      <c r="E359" s="42"/>
    </row>
    <row r="360" spans="4:5" ht="15.75" customHeight="1" x14ac:dyDescent="0.35">
      <c r="D360" s="42"/>
      <c r="E360" s="42"/>
    </row>
    <row r="361" spans="4:5" ht="15.75" customHeight="1" x14ac:dyDescent="0.35">
      <c r="D361" s="42"/>
      <c r="E361" s="42"/>
    </row>
    <row r="362" spans="4:5" ht="15.75" customHeight="1" x14ac:dyDescent="0.35">
      <c r="D362" s="42"/>
      <c r="E362" s="42"/>
    </row>
    <row r="363" spans="4:5" ht="15.75" customHeight="1" x14ac:dyDescent="0.35">
      <c r="D363" s="42"/>
      <c r="E363" s="42"/>
    </row>
    <row r="364" spans="4:5" ht="15.75" customHeight="1" x14ac:dyDescent="0.35">
      <c r="D364" s="42"/>
      <c r="E364" s="42"/>
    </row>
    <row r="365" spans="4:5" ht="15.75" customHeight="1" x14ac:dyDescent="0.35">
      <c r="D365" s="42"/>
      <c r="E365" s="42"/>
    </row>
    <row r="366" spans="4:5" ht="15.75" customHeight="1" x14ac:dyDescent="0.35">
      <c r="D366" s="42"/>
      <c r="E366" s="42"/>
    </row>
    <row r="367" spans="4:5" ht="15.75" customHeight="1" x14ac:dyDescent="0.35">
      <c r="D367" s="42"/>
      <c r="E367" s="42"/>
    </row>
    <row r="368" spans="4:5" ht="15.75" customHeight="1" x14ac:dyDescent="0.35">
      <c r="D368" s="42"/>
      <c r="E368" s="42"/>
    </row>
    <row r="369" spans="4:5" ht="15.75" customHeight="1" x14ac:dyDescent="0.35">
      <c r="D369" s="42"/>
      <c r="E369" s="42"/>
    </row>
    <row r="370" spans="4:5" ht="15.75" customHeight="1" x14ac:dyDescent="0.35">
      <c r="D370" s="42"/>
      <c r="E370" s="42"/>
    </row>
    <row r="371" spans="4:5" ht="15.75" customHeight="1" x14ac:dyDescent="0.35">
      <c r="D371" s="42"/>
      <c r="E371" s="42"/>
    </row>
    <row r="372" spans="4:5" ht="15.75" customHeight="1" x14ac:dyDescent="0.35">
      <c r="D372" s="42"/>
      <c r="E372" s="42"/>
    </row>
    <row r="373" spans="4:5" ht="15.75" customHeight="1" x14ac:dyDescent="0.35">
      <c r="D373" s="42"/>
      <c r="E373" s="42"/>
    </row>
    <row r="374" spans="4:5" ht="15.75" customHeight="1" x14ac:dyDescent="0.35">
      <c r="D374" s="42"/>
      <c r="E374" s="42"/>
    </row>
    <row r="375" spans="4:5" ht="15.75" customHeight="1" x14ac:dyDescent="0.35">
      <c r="D375" s="42"/>
      <c r="E375" s="42"/>
    </row>
    <row r="376" spans="4:5" ht="15.75" customHeight="1" x14ac:dyDescent="0.35">
      <c r="D376" s="42"/>
      <c r="E376" s="42"/>
    </row>
    <row r="377" spans="4:5" ht="15.75" customHeight="1" x14ac:dyDescent="0.35">
      <c r="D377" s="42"/>
      <c r="E377" s="42"/>
    </row>
    <row r="378" spans="4:5" ht="15.75" customHeight="1" x14ac:dyDescent="0.35">
      <c r="D378" s="42"/>
      <c r="E378" s="42"/>
    </row>
    <row r="379" spans="4:5" ht="15.75" customHeight="1" x14ac:dyDescent="0.35">
      <c r="D379" s="42"/>
      <c r="E379" s="42"/>
    </row>
    <row r="380" spans="4:5" ht="15.75" customHeight="1" x14ac:dyDescent="0.35">
      <c r="D380" s="42"/>
      <c r="E380" s="42"/>
    </row>
    <row r="381" spans="4:5" ht="15.75" customHeight="1" x14ac:dyDescent="0.35">
      <c r="D381" s="42"/>
      <c r="E381" s="42"/>
    </row>
    <row r="382" spans="4:5" ht="15.75" customHeight="1" x14ac:dyDescent="0.35">
      <c r="D382" s="42"/>
      <c r="E382" s="42"/>
    </row>
    <row r="383" spans="4:5" ht="15.75" customHeight="1" x14ac:dyDescent="0.35">
      <c r="D383" s="42"/>
      <c r="E383" s="42"/>
    </row>
    <row r="384" spans="4:5" ht="15.75" customHeight="1" x14ac:dyDescent="0.35">
      <c r="D384" s="42"/>
      <c r="E384" s="42"/>
    </row>
    <row r="385" spans="4:5" ht="15.75" customHeight="1" x14ac:dyDescent="0.35">
      <c r="D385" s="42"/>
      <c r="E385" s="42"/>
    </row>
    <row r="386" spans="4:5" ht="15.75" customHeight="1" x14ac:dyDescent="0.35">
      <c r="D386" s="42"/>
      <c r="E386" s="42"/>
    </row>
    <row r="387" spans="4:5" ht="15.75" customHeight="1" x14ac:dyDescent="0.35">
      <c r="D387" s="42"/>
      <c r="E387" s="42"/>
    </row>
    <row r="388" spans="4:5" ht="15.75" customHeight="1" x14ac:dyDescent="0.35">
      <c r="D388" s="42"/>
      <c r="E388" s="42"/>
    </row>
    <row r="389" spans="4:5" ht="15.75" customHeight="1" x14ac:dyDescent="0.35">
      <c r="D389" s="42"/>
      <c r="E389" s="42"/>
    </row>
    <row r="390" spans="4:5" ht="15.75" customHeight="1" x14ac:dyDescent="0.35">
      <c r="D390" s="42"/>
      <c r="E390" s="42"/>
    </row>
    <row r="391" spans="4:5" ht="15.75" customHeight="1" x14ac:dyDescent="0.35">
      <c r="D391" s="42"/>
      <c r="E391" s="42"/>
    </row>
    <row r="392" spans="4:5" ht="15.75" customHeight="1" x14ac:dyDescent="0.35">
      <c r="D392" s="42"/>
      <c r="E392" s="42"/>
    </row>
    <row r="393" spans="4:5" ht="15.75" customHeight="1" x14ac:dyDescent="0.35">
      <c r="D393" s="42"/>
      <c r="E393" s="42"/>
    </row>
    <row r="394" spans="4:5" ht="15.75" customHeight="1" x14ac:dyDescent="0.35">
      <c r="D394" s="42"/>
      <c r="E394" s="42"/>
    </row>
    <row r="395" spans="4:5" ht="15.75" customHeight="1" x14ac:dyDescent="0.35">
      <c r="D395" s="42"/>
      <c r="E395" s="42"/>
    </row>
    <row r="396" spans="4:5" ht="15.75" customHeight="1" x14ac:dyDescent="0.35">
      <c r="D396" s="42"/>
      <c r="E396" s="42"/>
    </row>
    <row r="397" spans="4:5" ht="15.75" customHeight="1" x14ac:dyDescent="0.35">
      <c r="D397" s="42"/>
      <c r="E397" s="42"/>
    </row>
    <row r="398" spans="4:5" ht="15.75" customHeight="1" x14ac:dyDescent="0.35">
      <c r="D398" s="42"/>
      <c r="E398" s="42"/>
    </row>
    <row r="399" spans="4:5" ht="15.75" customHeight="1" x14ac:dyDescent="0.35">
      <c r="D399" s="42"/>
      <c r="E399" s="42"/>
    </row>
    <row r="400" spans="4:5" ht="15.75" customHeight="1" x14ac:dyDescent="0.35">
      <c r="D400" s="42"/>
      <c r="E400" s="42"/>
    </row>
    <row r="401" spans="4:5" ht="15.75" customHeight="1" x14ac:dyDescent="0.35">
      <c r="D401" s="42"/>
      <c r="E401" s="42"/>
    </row>
    <row r="402" spans="4:5" ht="15.75" customHeight="1" x14ac:dyDescent="0.35">
      <c r="D402" s="42"/>
      <c r="E402" s="42"/>
    </row>
    <row r="403" spans="4:5" ht="15.75" customHeight="1" x14ac:dyDescent="0.35">
      <c r="D403" s="42"/>
      <c r="E403" s="42"/>
    </row>
    <row r="404" spans="4:5" ht="15.75" customHeight="1" x14ac:dyDescent="0.35">
      <c r="D404" s="42"/>
      <c r="E404" s="42"/>
    </row>
    <row r="405" spans="4:5" ht="15.75" customHeight="1" x14ac:dyDescent="0.35">
      <c r="D405" s="42"/>
      <c r="E405" s="42"/>
    </row>
    <row r="406" spans="4:5" ht="15.75" customHeight="1" x14ac:dyDescent="0.35">
      <c r="D406" s="42"/>
      <c r="E406" s="42"/>
    </row>
    <row r="407" spans="4:5" ht="15.75" customHeight="1" x14ac:dyDescent="0.35">
      <c r="D407" s="42"/>
      <c r="E407" s="42"/>
    </row>
    <row r="408" spans="4:5" ht="15.75" customHeight="1" x14ac:dyDescent="0.35">
      <c r="D408" s="42"/>
      <c r="E408" s="42"/>
    </row>
    <row r="409" spans="4:5" ht="15.75" customHeight="1" x14ac:dyDescent="0.35">
      <c r="D409" s="42"/>
      <c r="E409" s="42"/>
    </row>
    <row r="410" spans="4:5" ht="15.75" customHeight="1" x14ac:dyDescent="0.35">
      <c r="D410" s="42"/>
      <c r="E410" s="42"/>
    </row>
    <row r="411" spans="4:5" ht="15.75" customHeight="1" x14ac:dyDescent="0.35">
      <c r="D411" s="42"/>
      <c r="E411" s="42"/>
    </row>
    <row r="412" spans="4:5" ht="15.75" customHeight="1" x14ac:dyDescent="0.3"/>
    <row r="413" spans="4:5" ht="15.75" customHeight="1" x14ac:dyDescent="0.3"/>
    <row r="414" spans="4:5" ht="15.75" customHeight="1" x14ac:dyDescent="0.3"/>
    <row r="415" spans="4:5" ht="15.75" customHeight="1" x14ac:dyDescent="0.3"/>
    <row r="416" spans="4:5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8">
    <mergeCell ref="A7:C7"/>
    <mergeCell ref="A1:H1"/>
    <mergeCell ref="A2:H2"/>
    <mergeCell ref="A3:H3"/>
    <mergeCell ref="A4:H4"/>
    <mergeCell ref="A5:A6"/>
    <mergeCell ref="B5:B6"/>
    <mergeCell ref="G5:H5"/>
  </mergeCells>
  <conditionalFormatting sqref="D190:E207 E143:E177 E125:E141">
    <cfRule type="containsText" dxfId="50" priority="36" operator="containsText" text="AB">
      <formula>NOT(ISERROR(SEARCH(("AB"),(D125))))</formula>
    </cfRule>
  </conditionalFormatting>
  <conditionalFormatting sqref="E8:E12 E179:E182 E14 E17 E29:E82 E143:E177 E84:E141">
    <cfRule type="colorScale" priority="51">
      <colorScale>
        <cfvo type="formula" val="F"/>
        <cfvo type="max"/>
        <color rgb="FFFF7128"/>
        <color rgb="FFFFEF9C"/>
      </colorScale>
    </cfRule>
  </conditionalFormatting>
  <conditionalFormatting sqref="E8:E19 E21:E82 E84:E141 E143:E177">
    <cfRule type="cellIs" dxfId="49" priority="19" operator="equal">
      <formula>"F"</formula>
    </cfRule>
  </conditionalFormatting>
  <conditionalFormatting sqref="E13">
    <cfRule type="colorScale" priority="22">
      <colorScale>
        <cfvo type="formula" val="F"/>
        <cfvo type="max"/>
        <color rgb="FFFF7128"/>
        <color rgb="FFFFEF9C"/>
      </colorScale>
    </cfRule>
  </conditionalFormatting>
  <conditionalFormatting sqref="E15:E16">
    <cfRule type="colorScale" priority="20">
      <colorScale>
        <cfvo type="formula" val="F"/>
        <cfvo type="max"/>
        <color rgb="FFFF7128"/>
        <color rgb="FFFFEF9C"/>
      </colorScale>
    </cfRule>
  </conditionalFormatting>
  <conditionalFormatting sqref="E18:E19 E21:E28">
    <cfRule type="colorScale" priority="57">
      <colorScale>
        <cfvo type="formula" val="F"/>
        <cfvo type="max"/>
        <color rgb="FFFF7128"/>
        <color rgb="FFFFEF9C"/>
      </colorScale>
    </cfRule>
  </conditionalFormatting>
  <conditionalFormatting sqref="E29:E82 E8:E12 E14 E17 E84:E141">
    <cfRule type="containsText" dxfId="48" priority="28" operator="containsText" text="f">
      <formula>NOT(ISERROR(SEARCH(("f"),(E8))))</formula>
    </cfRule>
  </conditionalFormatting>
  <conditionalFormatting sqref="E29:E82 E8:E12 E14 E17 E92:E141 E146:E177 E179:E207 D183:D207">
    <cfRule type="containsText" dxfId="47" priority="25" operator="containsText" text="f">
      <formula>NOT(ISERROR(SEARCH(("f"),(D183))))</formula>
    </cfRule>
  </conditionalFormatting>
  <conditionalFormatting sqref="E43 E51 E53 E59:E62 E68:E69 E72">
    <cfRule type="containsText" dxfId="46" priority="29" operator="containsText" text="AB">
      <formula>NOT(ISERROR(SEARCH(("AB"),(E43))))</formula>
    </cfRule>
  </conditionalFormatting>
  <conditionalFormatting sqref="E43 E59:E60 E68 E72 F8:F209">
    <cfRule type="containsText" dxfId="45" priority="24" operator="containsText" text="AB">
      <formula>NOT(ISERROR(SEARCH(("AB"),(E43))))</formula>
    </cfRule>
  </conditionalFormatting>
  <conditionalFormatting sqref="E51 E53">
    <cfRule type="containsText" dxfId="44" priority="83" operator="containsText" text="AB">
      <formula>NOT(ISERROR(SEARCH(("AB"),(E87))))</formula>
    </cfRule>
  </conditionalFormatting>
  <conditionalFormatting sqref="E53">
    <cfRule type="cellIs" dxfId="43" priority="32" operator="equal">
      <formula>"F"</formula>
    </cfRule>
  </conditionalFormatting>
  <conditionalFormatting sqref="E84:E91 E143:E145">
    <cfRule type="containsText" dxfId="42" priority="72" operator="containsText" text="f">
      <formula>NOT(ISERROR(SEARCH(("f"),(E258))))</formula>
    </cfRule>
  </conditionalFormatting>
  <conditionalFormatting sqref="E130:E132">
    <cfRule type="containsText" dxfId="41" priority="110" operator="containsText" text="AB">
      <formula>NOT(ISERROR(SEARCH(("AB"),(E143))))</formula>
    </cfRule>
  </conditionalFormatting>
  <conditionalFormatting sqref="E133:E134">
    <cfRule type="containsText" dxfId="40" priority="111" operator="containsText" text="AB">
      <formula>NOT(ISERROR(SEARCH(("AB"),(#REF!))))</formula>
    </cfRule>
  </conditionalFormatting>
  <conditionalFormatting sqref="E143:E145">
    <cfRule type="containsText" dxfId="39" priority="108" operator="containsText" text="AB">
      <formula>NOT(ISERROR(SEARCH(("AB"),(E154))))</formula>
    </cfRule>
  </conditionalFormatting>
  <conditionalFormatting sqref="E146:E162 E125:E129 E135:E141">
    <cfRule type="containsText" dxfId="38" priority="41" operator="containsText" text="AB">
      <formula>NOT(ISERROR(SEARCH(("AB"),(E137))))</formula>
    </cfRule>
  </conditionalFormatting>
  <conditionalFormatting sqref="E179:E189 E175:E177 D183:D189">
    <cfRule type="containsText" dxfId="37" priority="43" operator="containsText" text="AB">
      <formula>NOT(ISERROR(SEARCH(("AB"),(D183))))</formula>
    </cfRule>
  </conditionalFormatting>
  <conditionalFormatting sqref="E179:E207 E143:E177">
    <cfRule type="containsText" dxfId="36" priority="34" operator="containsText" text="f">
      <formula>NOT(ISERROR(SEARCH(("f"),(E143))))</formula>
    </cfRule>
  </conditionalFormatting>
  <conditionalFormatting sqref="E179:E207">
    <cfRule type="cellIs" dxfId="35" priority="27" operator="equal">
      <formula>"F"</formula>
    </cfRule>
    <cfRule type="cellIs" dxfId="34" priority="35" operator="equal">
      <formula>"F"</formula>
    </cfRule>
    <cfRule type="cellIs" dxfId="33" priority="48" operator="equal">
      <formula>"F"</formula>
    </cfRule>
    <cfRule type="containsText" dxfId="32" priority="33" operator="containsText" text="AB">
      <formula>NOT(ISERROR(SEARCH(("AB"),(E179))))</formula>
    </cfRule>
  </conditionalFormatting>
  <conditionalFormatting sqref="E183:E207">
    <cfRule type="colorScale" priority="50">
      <colorScale>
        <cfvo type="formula" val="F"/>
        <cfvo type="max"/>
        <color rgb="FFFF7128"/>
        <color rgb="FFFFEF9C"/>
      </colorScale>
    </cfRule>
  </conditionalFormatting>
  <conditionalFormatting sqref="E205">
    <cfRule type="containsText" dxfId="31" priority="45" operator="containsText" text="AB">
      <formula>NOT(ISERROR(SEARCH(("AB"),(E205))))</formula>
    </cfRule>
  </conditionalFormatting>
  <conditionalFormatting sqref="G8:H207">
    <cfRule type="cellIs" dxfId="30" priority="23" operator="equal">
      <formula>0</formula>
    </cfRule>
  </conditionalFormatting>
  <pageMargins left="0.7" right="0.7" top="0.75" bottom="0.75" header="0" footer="0"/>
  <pageSetup paperSize="9" orientation="landscape"/>
  <rowBreaks count="1" manualBreakCount="1">
    <brk id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000"/>
  <sheetViews>
    <sheetView workbookViewId="0">
      <selection activeCell="C6" sqref="C6"/>
    </sheetView>
  </sheetViews>
  <sheetFormatPr defaultColWidth="12.6640625" defaultRowHeight="15" customHeight="1" x14ac:dyDescent="0.3"/>
  <cols>
    <col min="1" max="1" width="13.6640625" customWidth="1"/>
    <col min="2" max="2" width="8.9140625" customWidth="1"/>
    <col min="3" max="3" width="12.9140625" customWidth="1"/>
    <col min="4" max="4" width="13.25" customWidth="1"/>
    <col min="5" max="5" width="11" customWidth="1"/>
    <col min="6" max="6" width="12.75" customWidth="1"/>
    <col min="8" max="8" width="17.6640625" customWidth="1"/>
    <col min="9" max="9" width="13.1640625" customWidth="1"/>
  </cols>
  <sheetData>
    <row r="1" spans="1:9" ht="19.5" customHeight="1" x14ac:dyDescent="0.3">
      <c r="A1" s="92" t="str">
        <f>'CO-PO Mapping'!A1:P1</f>
        <v>DEPARTMENT OF BASIC SCIENCE</v>
      </c>
      <c r="B1" s="93"/>
      <c r="C1" s="93"/>
      <c r="D1" s="93"/>
      <c r="E1" s="93"/>
      <c r="F1" s="93"/>
      <c r="G1" s="93"/>
      <c r="H1" s="93"/>
      <c r="I1" s="94"/>
    </row>
    <row r="2" spans="1:9" ht="19.5" customHeight="1" x14ac:dyDescent="0.3">
      <c r="A2" s="92" t="s">
        <v>444</v>
      </c>
      <c r="B2" s="93"/>
      <c r="C2" s="93"/>
      <c r="D2" s="93"/>
      <c r="E2" s="93"/>
      <c r="F2" s="93"/>
      <c r="G2" s="93"/>
      <c r="H2" s="93"/>
      <c r="I2" s="94"/>
    </row>
    <row r="3" spans="1:9" ht="19.5" customHeight="1" x14ac:dyDescent="0.3">
      <c r="A3" s="92" t="str">
        <f>'CO-PO Mapping'!A3:P3</f>
        <v xml:space="preserve">I YEAR I SEM </v>
      </c>
      <c r="B3" s="93"/>
      <c r="C3" s="93"/>
      <c r="D3" s="93"/>
      <c r="E3" s="93"/>
      <c r="F3" s="93"/>
      <c r="G3" s="93"/>
      <c r="H3" s="93"/>
      <c r="I3" s="94"/>
    </row>
    <row r="4" spans="1:9" ht="19.5" customHeight="1" x14ac:dyDescent="0.3">
      <c r="A4" s="92" t="str">
        <f>'CO-PO Mapping'!A4:P4</f>
        <v>SUBJECT: Basic Electrical Engineering                                                                                                       Faculty: Mr. Rajkumar Soni</v>
      </c>
      <c r="B4" s="93"/>
      <c r="C4" s="93"/>
      <c r="D4" s="93"/>
      <c r="E4" s="93"/>
      <c r="F4" s="93"/>
      <c r="G4" s="93"/>
      <c r="H4" s="93"/>
      <c r="I4" s="94"/>
    </row>
    <row r="5" spans="1:9" ht="77.5" x14ac:dyDescent="0.3">
      <c r="A5" s="9" t="s">
        <v>445</v>
      </c>
      <c r="B5" s="9" t="s">
        <v>446</v>
      </c>
      <c r="C5" s="9" t="s">
        <v>447</v>
      </c>
      <c r="D5" s="9" t="s">
        <v>448</v>
      </c>
      <c r="E5" s="9" t="s">
        <v>449</v>
      </c>
      <c r="F5" s="9" t="s">
        <v>450</v>
      </c>
      <c r="G5" s="9" t="s">
        <v>448</v>
      </c>
      <c r="H5" s="9" t="s">
        <v>451</v>
      </c>
      <c r="I5" s="9" t="s">
        <v>452</v>
      </c>
    </row>
    <row r="6" spans="1:9" ht="19.5" customHeight="1" x14ac:dyDescent="0.35">
      <c r="A6" s="5" t="str">
        <f>'CO-PO Mapping'!A11</f>
        <v>CO12FY308</v>
      </c>
      <c r="B6" s="43" t="s">
        <v>453</v>
      </c>
      <c r="C6" s="43">
        <f>'Sessional + End Term Assessment'!D210</f>
        <v>18</v>
      </c>
      <c r="D6" s="43">
        <f>'Sessional + End Term Assessment'!E210</f>
        <v>1</v>
      </c>
      <c r="E6" s="43">
        <f>D6*'Sessional + End Term Assessment'!D6/'Sessional + End Term Assessment'!F6</f>
        <v>0.7</v>
      </c>
      <c r="F6" s="43">
        <f>'Sessional + End Term Assessment'!D211</f>
        <v>79</v>
      </c>
      <c r="G6" s="43">
        <f>'Sessional + End Term Assessment'!E211</f>
        <v>3</v>
      </c>
      <c r="H6" s="43">
        <f>G6*'Sessional + End Term Assessment'!E6/'Sessional + End Term Assessment'!F6</f>
        <v>0.9</v>
      </c>
      <c r="I6" s="43">
        <f>E6+H6</f>
        <v>1.6</v>
      </c>
    </row>
    <row r="7" spans="1:9" ht="30.75" customHeight="1" x14ac:dyDescent="0.3">
      <c r="A7" s="102" t="s">
        <v>454</v>
      </c>
      <c r="B7" s="103"/>
      <c r="C7" s="103"/>
      <c r="D7" s="103"/>
      <c r="E7" s="103"/>
      <c r="F7" s="104"/>
      <c r="G7" s="111" t="s">
        <v>441</v>
      </c>
      <c r="H7" s="93"/>
      <c r="I7" s="94"/>
    </row>
    <row r="8" spans="1:9" ht="14" x14ac:dyDescent="0.3">
      <c r="A8" s="105"/>
      <c r="B8" s="106"/>
      <c r="C8" s="106"/>
      <c r="D8" s="106"/>
      <c r="E8" s="106"/>
      <c r="F8" s="107"/>
      <c r="G8" s="102"/>
      <c r="H8" s="103"/>
      <c r="I8" s="104"/>
    </row>
    <row r="9" spans="1:9" ht="14" x14ac:dyDescent="0.3">
      <c r="A9" s="108"/>
      <c r="B9" s="109"/>
      <c r="C9" s="109"/>
      <c r="D9" s="109"/>
      <c r="E9" s="109"/>
      <c r="F9" s="110"/>
      <c r="G9" s="108"/>
      <c r="H9" s="109"/>
      <c r="I9" s="110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1"/>
  <sheetViews>
    <sheetView workbookViewId="0">
      <selection sqref="A1:P1"/>
    </sheetView>
  </sheetViews>
  <sheetFormatPr defaultColWidth="12.6640625" defaultRowHeight="15" customHeight="1" x14ac:dyDescent="0.3"/>
  <cols>
    <col min="1" max="1" width="10.9140625" customWidth="1"/>
    <col min="2" max="26" width="7.6640625" customWidth="1"/>
  </cols>
  <sheetData>
    <row r="1" spans="1:26" ht="19.5" customHeight="1" x14ac:dyDescent="0.3">
      <c r="A1" s="92" t="str">
        <f>'CO-PO Mapping'!A1:P1</f>
        <v>DEPARTMENT OF BASIC SCIENCE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26" ht="19.5" customHeight="1" x14ac:dyDescent="0.3">
      <c r="A2" s="92" t="s">
        <v>455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1:26" ht="19.5" customHeight="1" x14ac:dyDescent="0.3">
      <c r="A3" s="92" t="str">
        <f>'CO-PO Mapping'!A3:P3</f>
        <v xml:space="preserve">I YEAR I SEM 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1:26" ht="19.5" customHeight="1" x14ac:dyDescent="0.3">
      <c r="A4" s="92" t="str">
        <f>'CO-PO Mapping'!A4:P4</f>
        <v>SUBJECT: Basic Electrical Engineering                                                                                                       Faculty: Mr. Rajkumar Soni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</row>
    <row r="5" spans="1:26" ht="19.5" customHeight="1" x14ac:dyDescent="0.35">
      <c r="A5" s="12" t="s">
        <v>456</v>
      </c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 t="s">
        <v>10</v>
      </c>
      <c r="I5" s="12" t="s">
        <v>11</v>
      </c>
      <c r="J5" s="12" t="s">
        <v>12</v>
      </c>
      <c r="K5" s="12" t="s">
        <v>13</v>
      </c>
      <c r="L5" s="12" t="s">
        <v>14</v>
      </c>
      <c r="M5" s="12" t="s">
        <v>15</v>
      </c>
      <c r="N5" s="12" t="s">
        <v>16</v>
      </c>
      <c r="O5" s="12" t="s">
        <v>17</v>
      </c>
      <c r="P5" s="12" t="s">
        <v>18</v>
      </c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19.5" customHeight="1" x14ac:dyDescent="0.3">
      <c r="A6" s="22" t="str">
        <f>'CO-PO Mapping'!A11</f>
        <v>CO12FY308</v>
      </c>
      <c r="B6" s="22">
        <f>'Attainment of Subject Code'!$E$6*'CO-PO Mapping'!B12/3</f>
        <v>0.46666666666666662</v>
      </c>
      <c r="C6" s="22">
        <f>'Attainment of Subject Code'!$E$6*'CO-PO Mapping'!C12/3</f>
        <v>0.46666666666666662</v>
      </c>
      <c r="D6" s="22">
        <f>'Attainment of Subject Code'!$E$6*'CO-PO Mapping'!D12/3</f>
        <v>0.46666666666666662</v>
      </c>
      <c r="E6" s="22">
        <f>'Attainment of Subject Code'!$E$6*'CO-PO Mapping'!E12/3</f>
        <v>0.23333333333333331</v>
      </c>
      <c r="F6" s="22">
        <f>'Attainment of Subject Code'!$E$6*'CO-PO Mapping'!F12/3</f>
        <v>0.23333333333333331</v>
      </c>
      <c r="G6" s="22">
        <f>'Attainment of Subject Code'!$E$6*'CO-PO Mapping'!G12/3</f>
        <v>0</v>
      </c>
      <c r="H6" s="22">
        <f>'Attainment of Subject Code'!$E$6*'CO-PO Mapping'!H12/3</f>
        <v>0</v>
      </c>
      <c r="I6" s="22">
        <f>'Attainment of Subject Code'!$E$6*'CO-PO Mapping'!I12/3</f>
        <v>0</v>
      </c>
      <c r="J6" s="22">
        <f>'Attainment of Subject Code'!$E$6*'CO-PO Mapping'!J12/3</f>
        <v>0</v>
      </c>
      <c r="K6" s="22">
        <f>'Attainment of Subject Code'!$E$6*'CO-PO Mapping'!K12/3</f>
        <v>0</v>
      </c>
      <c r="L6" s="22">
        <f>'Attainment of Subject Code'!$E$6*'CO-PO Mapping'!L12/3</f>
        <v>0</v>
      </c>
      <c r="M6" s="22">
        <f>'Attainment of Subject Code'!$E$6*'CO-PO Mapping'!M12/3</f>
        <v>0</v>
      </c>
      <c r="N6" s="22">
        <f>'Attainment of Subject Code'!$E$6*'CO-PO Mapping'!N12/3</f>
        <v>0</v>
      </c>
      <c r="O6" s="22">
        <f>'Attainment of Subject Code'!$E$6*'CO-PO Mapping'!O12/3</f>
        <v>0</v>
      </c>
      <c r="P6" s="22">
        <f>'Attainment of Subject Code'!$E$6*'CO-PO Mapping'!P12/3</f>
        <v>0</v>
      </c>
    </row>
    <row r="7" spans="1:26" ht="19.5" customHeight="1" x14ac:dyDescent="0.3">
      <c r="A7" s="22" t="s">
        <v>24</v>
      </c>
      <c r="B7" s="22">
        <v>0.46700000000000003</v>
      </c>
      <c r="C7" s="22">
        <v>0.46700000000000003</v>
      </c>
      <c r="D7" s="22">
        <v>0</v>
      </c>
      <c r="E7" s="22">
        <v>0.23300000000000001</v>
      </c>
      <c r="F7" s="22">
        <v>0.23300000000000001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0.23300000000000001</v>
      </c>
      <c r="N7" s="22">
        <v>0</v>
      </c>
      <c r="O7" s="22">
        <v>0</v>
      </c>
      <c r="P7" s="22">
        <v>0</v>
      </c>
    </row>
    <row r="8" spans="1:26" ht="39.75" customHeight="1" x14ac:dyDescent="0.3">
      <c r="A8" s="95" t="s">
        <v>441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4"/>
      <c r="N8" s="95"/>
      <c r="O8" s="93"/>
      <c r="P8" s="94"/>
    </row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000"/>
  <sheetViews>
    <sheetView workbookViewId="0">
      <pane xSplit="3" ySplit="6" topLeftCell="L200" activePane="bottomRight" state="frozen"/>
      <selection pane="topRight" activeCell="D1" sqref="D1"/>
      <selection pane="bottomLeft" activeCell="A7" sqref="A7"/>
      <selection pane="bottomRight" activeCell="L195" sqref="L195"/>
    </sheetView>
  </sheetViews>
  <sheetFormatPr defaultColWidth="12.6640625" defaultRowHeight="15" customHeight="1" x14ac:dyDescent="0.3"/>
  <cols>
    <col min="1" max="1" width="5.6640625" customWidth="1"/>
    <col min="2" max="2" width="14.25" customWidth="1"/>
    <col min="3" max="3" width="35.4140625" customWidth="1"/>
    <col min="4" max="11" width="15.1640625" customWidth="1"/>
    <col min="12" max="16" width="14.75" customWidth="1"/>
    <col min="17" max="18" width="15.1640625" customWidth="1"/>
    <col min="19" max="19" width="9.9140625" customWidth="1"/>
    <col min="20" max="28" width="8" customWidth="1"/>
  </cols>
  <sheetData>
    <row r="1" spans="1:28" ht="19.5" customHeight="1" x14ac:dyDescent="0.3">
      <c r="A1" s="92" t="str">
        <f>'CO-PO Mapping'!A1:P1</f>
        <v>DEPARTMENT OF BASIC SCIENCE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4"/>
      <c r="T1" s="45"/>
      <c r="U1" s="45"/>
      <c r="V1" s="45"/>
      <c r="W1" s="45"/>
      <c r="X1" s="45"/>
      <c r="Y1" s="45"/>
      <c r="Z1" s="45"/>
      <c r="AA1" s="45"/>
      <c r="AB1" s="45"/>
    </row>
    <row r="2" spans="1:28" ht="19.5" customHeight="1" x14ac:dyDescent="0.3">
      <c r="A2" s="92" t="s">
        <v>457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45"/>
      <c r="U2" s="45"/>
      <c r="V2" s="45"/>
      <c r="W2" s="45"/>
      <c r="X2" s="45"/>
      <c r="Y2" s="45"/>
      <c r="Z2" s="45"/>
      <c r="AA2" s="45"/>
      <c r="AB2" s="45"/>
    </row>
    <row r="3" spans="1:28" ht="19.5" customHeight="1" x14ac:dyDescent="0.3">
      <c r="A3" s="92" t="str">
        <f>'CO-PO Mapping'!A3:P3</f>
        <v xml:space="preserve">I YEAR I SEM 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4"/>
      <c r="T3" s="45"/>
      <c r="U3" s="45"/>
      <c r="V3" s="45"/>
      <c r="W3" s="45"/>
      <c r="X3" s="45"/>
      <c r="Y3" s="45"/>
      <c r="Z3" s="45"/>
      <c r="AA3" s="45"/>
      <c r="AB3" s="45"/>
    </row>
    <row r="4" spans="1:28" ht="19.5" customHeight="1" x14ac:dyDescent="0.3">
      <c r="A4" s="99" t="s">
        <v>27</v>
      </c>
      <c r="B4" s="112" t="s">
        <v>458</v>
      </c>
      <c r="C4" s="12" t="s">
        <v>29</v>
      </c>
      <c r="D4" s="92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4"/>
      <c r="S4" s="99" t="s">
        <v>32</v>
      </c>
      <c r="T4" s="4"/>
      <c r="U4" s="4"/>
      <c r="V4" s="4"/>
      <c r="W4" s="4"/>
      <c r="X4" s="4"/>
      <c r="Y4" s="4"/>
      <c r="Z4" s="4"/>
      <c r="AA4" s="4"/>
      <c r="AB4" s="4"/>
    </row>
    <row r="5" spans="1:28" ht="19.5" customHeight="1" x14ac:dyDescent="0.3">
      <c r="A5" s="113"/>
      <c r="B5" s="113"/>
      <c r="C5" s="12" t="s">
        <v>459</v>
      </c>
      <c r="D5" s="12" t="s">
        <v>460</v>
      </c>
      <c r="E5" s="112" t="s">
        <v>461</v>
      </c>
      <c r="F5" s="112" t="s">
        <v>462</v>
      </c>
      <c r="G5" s="112" t="s">
        <v>463</v>
      </c>
      <c r="H5" s="12" t="s">
        <v>464</v>
      </c>
      <c r="I5" s="112" t="s">
        <v>461</v>
      </c>
      <c r="J5" s="112" t="s">
        <v>462</v>
      </c>
      <c r="K5" s="112" t="s">
        <v>463</v>
      </c>
      <c r="L5" s="12" t="s">
        <v>465</v>
      </c>
      <c r="M5" s="112" t="s">
        <v>461</v>
      </c>
      <c r="N5" s="112" t="s">
        <v>462</v>
      </c>
      <c r="O5" s="112" t="s">
        <v>463</v>
      </c>
      <c r="P5" s="12"/>
      <c r="Q5" s="12" t="s">
        <v>466</v>
      </c>
      <c r="R5" s="12" t="s">
        <v>467</v>
      </c>
      <c r="S5" s="100"/>
      <c r="T5" s="45"/>
      <c r="U5" s="45"/>
      <c r="V5" s="45"/>
      <c r="W5" s="45"/>
      <c r="X5" s="45"/>
      <c r="Y5" s="45"/>
      <c r="Z5" s="45"/>
      <c r="AA5" s="45"/>
      <c r="AB5" s="45"/>
    </row>
    <row r="6" spans="1:28" ht="54.75" customHeight="1" x14ac:dyDescent="0.35">
      <c r="A6" s="100"/>
      <c r="B6" s="100"/>
      <c r="C6" s="12" t="s">
        <v>34</v>
      </c>
      <c r="D6" s="46">
        <v>28</v>
      </c>
      <c r="E6" s="100"/>
      <c r="F6" s="100"/>
      <c r="G6" s="100"/>
      <c r="H6" s="46">
        <v>28</v>
      </c>
      <c r="I6" s="100"/>
      <c r="J6" s="100"/>
      <c r="K6" s="100"/>
      <c r="L6" s="46">
        <v>14</v>
      </c>
      <c r="M6" s="100"/>
      <c r="N6" s="100"/>
      <c r="O6" s="100"/>
      <c r="P6" s="46"/>
      <c r="Q6" s="47"/>
      <c r="R6" s="47"/>
      <c r="S6" s="12"/>
      <c r="T6" s="45"/>
      <c r="U6" s="45"/>
      <c r="V6" s="45"/>
      <c r="W6" s="45">
        <v>30</v>
      </c>
      <c r="X6" s="45">
        <v>70</v>
      </c>
      <c r="Y6" s="45" t="s">
        <v>468</v>
      </c>
      <c r="Z6" s="45" t="s">
        <v>469</v>
      </c>
      <c r="AA6" s="45"/>
      <c r="AB6" s="45"/>
    </row>
    <row r="7" spans="1:28" ht="19.5" customHeight="1" x14ac:dyDescent="0.35">
      <c r="A7" s="48">
        <f>'Sessional + End Term Assessment'!A8</f>
        <v>1</v>
      </c>
      <c r="B7" s="49" t="str">
        <f>'Sessional + End Term Assessment'!B8</f>
        <v>23ETCCS001</v>
      </c>
      <c r="C7" s="49" t="str">
        <f>'Sessional + End Term Assessment'!C8</f>
        <v>AAKANSHA SILAWAT</v>
      </c>
      <c r="D7" s="50">
        <f>ROUNDUP((S7/70)*28,0)</f>
        <v>20</v>
      </c>
      <c r="E7" s="7">
        <f t="shared" ref="E7:E176" si="0">IF(D7&gt;=($D$6*0.5),1,0)</f>
        <v>1</v>
      </c>
      <c r="F7" s="7">
        <f t="shared" ref="F7:F176" si="1">IF(D7&gt;=($D$6*0.6),1,0)</f>
        <v>1</v>
      </c>
      <c r="G7" s="7">
        <f t="shared" ref="G7:G176" si="2">IF(D7&gt;=($D$6*0.7),1,0)</f>
        <v>1</v>
      </c>
      <c r="H7" s="50">
        <f>ROUNDUP((S7/70)*28,0)+1</f>
        <v>21</v>
      </c>
      <c r="I7" s="7">
        <f t="shared" ref="I7:I176" si="3">IF(H7&gt;=($H$6*0.5),1,0)</f>
        <v>1</v>
      </c>
      <c r="J7" s="7">
        <f t="shared" ref="J7:J176" si="4">IF(H7&gt;=($H$6*0.6),1,0)</f>
        <v>1</v>
      </c>
      <c r="K7" s="7">
        <f t="shared" ref="K7:K176" si="5">IF(H7&gt;=($H$6*0.7),1,0)</f>
        <v>1</v>
      </c>
      <c r="L7" s="88">
        <f>S7-D7-H7</f>
        <v>7</v>
      </c>
      <c r="M7" s="7">
        <f t="shared" ref="M7:M176" si="6">IF(L7&gt;=($L$6*0.5),1,0)</f>
        <v>1</v>
      </c>
      <c r="N7" s="7">
        <f t="shared" ref="N7:N176" si="7">IF(L7&gt;=($L$6*0.6),1,0)</f>
        <v>0</v>
      </c>
      <c r="O7" s="7">
        <f t="shared" ref="O7:O176" si="8">IF(L7&gt;=($L$6*0.7),1,0)</f>
        <v>0</v>
      </c>
      <c r="P7" s="50"/>
      <c r="Q7" s="7"/>
      <c r="R7" s="7"/>
      <c r="S7" s="51">
        <v>48</v>
      </c>
      <c r="T7" s="52"/>
      <c r="U7" s="45"/>
      <c r="V7" s="45"/>
      <c r="W7" s="19">
        <v>21</v>
      </c>
      <c r="X7" s="52">
        <f>(W7/30)*70</f>
        <v>49</v>
      </c>
      <c r="Y7" s="45">
        <v>48</v>
      </c>
      <c r="Z7" s="45">
        <v>50</v>
      </c>
      <c r="AA7" s="52">
        <f>AVERAGE(X7:Y7)</f>
        <v>48.5</v>
      </c>
      <c r="AB7" s="45"/>
    </row>
    <row r="8" spans="1:28" ht="19.5" customHeight="1" x14ac:dyDescent="0.35">
      <c r="A8" s="48">
        <f>'Sessional + End Term Assessment'!A9</f>
        <v>2</v>
      </c>
      <c r="B8" s="49" t="str">
        <f>'Sessional + End Term Assessment'!B9</f>
        <v>23ETCCS002</v>
      </c>
      <c r="C8" s="49" t="str">
        <f>'Sessional + End Term Assessment'!C9</f>
        <v>ABHINAV MISHRA</v>
      </c>
      <c r="D8" s="50">
        <f t="shared" ref="D8:D71" si="9">ROUNDUP((S8/70)*28,0)</f>
        <v>21</v>
      </c>
      <c r="E8" s="7">
        <f t="shared" si="0"/>
        <v>1</v>
      </c>
      <c r="F8" s="7">
        <f t="shared" si="1"/>
        <v>1</v>
      </c>
      <c r="G8" s="7">
        <f t="shared" si="2"/>
        <v>1</v>
      </c>
      <c r="H8" s="50">
        <f t="shared" ref="H8:H71" si="10">ROUNDUP((S8/70)*28,0)+1</f>
        <v>22</v>
      </c>
      <c r="I8" s="7">
        <f t="shared" si="3"/>
        <v>1</v>
      </c>
      <c r="J8" s="7">
        <f t="shared" si="4"/>
        <v>1</v>
      </c>
      <c r="K8" s="7">
        <f t="shared" si="5"/>
        <v>1</v>
      </c>
      <c r="L8" s="88">
        <f t="shared" ref="L8:L71" si="11">S8-D8-H8</f>
        <v>7.3333333333333286</v>
      </c>
      <c r="M8" s="7">
        <f t="shared" ref="M8:M71" si="12">IF(L8&gt;=($L$6*0.5),1,0)</f>
        <v>1</v>
      </c>
      <c r="N8" s="7">
        <f t="shared" si="7"/>
        <v>0</v>
      </c>
      <c r="O8" s="7">
        <f t="shared" si="8"/>
        <v>0</v>
      </c>
      <c r="P8" s="50"/>
      <c r="Q8" s="7"/>
      <c r="R8" s="7"/>
      <c r="S8" s="69">
        <v>50.333333333333329</v>
      </c>
      <c r="T8" s="52"/>
      <c r="U8" s="45"/>
      <c r="V8" s="45"/>
      <c r="W8" s="19">
        <v>22</v>
      </c>
      <c r="X8" s="52">
        <f t="shared" ref="X8:X71" si="13">(W8/30)*70</f>
        <v>51.333333333333329</v>
      </c>
      <c r="Y8" s="52">
        <f>X8-1</f>
        <v>50.333333333333329</v>
      </c>
      <c r="Z8" s="52">
        <f>X8+1</f>
        <v>52.333333333333329</v>
      </c>
      <c r="AA8" s="52">
        <f t="shared" ref="AA8:AA71" si="14">AVERAGE(X8:Y8)</f>
        <v>50.833333333333329</v>
      </c>
      <c r="AB8" s="45"/>
    </row>
    <row r="9" spans="1:28" ht="19.5" customHeight="1" x14ac:dyDescent="0.35">
      <c r="A9" s="48">
        <f>'Sessional + End Term Assessment'!A10</f>
        <v>3</v>
      </c>
      <c r="B9" s="49" t="str">
        <f>'Sessional + End Term Assessment'!B10</f>
        <v>23ETCCS003</v>
      </c>
      <c r="C9" s="49" t="str">
        <f>'Sessional + End Term Assessment'!C10</f>
        <v>ACHAL JAIN</v>
      </c>
      <c r="D9" s="50">
        <f t="shared" si="9"/>
        <v>20</v>
      </c>
      <c r="E9" s="7">
        <f t="shared" si="0"/>
        <v>1</v>
      </c>
      <c r="F9" s="7">
        <f t="shared" si="1"/>
        <v>1</v>
      </c>
      <c r="G9" s="7">
        <f t="shared" si="2"/>
        <v>1</v>
      </c>
      <c r="H9" s="50">
        <f t="shared" si="10"/>
        <v>21</v>
      </c>
      <c r="I9" s="7">
        <f t="shared" si="3"/>
        <v>1</v>
      </c>
      <c r="J9" s="7">
        <f t="shared" si="4"/>
        <v>1</v>
      </c>
      <c r="K9" s="7">
        <f t="shared" si="5"/>
        <v>1</v>
      </c>
      <c r="L9" s="88">
        <f t="shared" si="11"/>
        <v>7</v>
      </c>
      <c r="M9" s="7">
        <f t="shared" si="12"/>
        <v>1</v>
      </c>
      <c r="N9" s="7">
        <f t="shared" si="7"/>
        <v>0</v>
      </c>
      <c r="O9" s="7">
        <f t="shared" si="8"/>
        <v>0</v>
      </c>
      <c r="P9" s="50"/>
      <c r="Q9" s="7"/>
      <c r="R9" s="7"/>
      <c r="S9" s="69">
        <v>48</v>
      </c>
      <c r="T9" s="52"/>
      <c r="U9" s="45"/>
      <c r="V9" s="45"/>
      <c r="W9" s="19">
        <v>21</v>
      </c>
      <c r="X9" s="52">
        <f t="shared" si="13"/>
        <v>49</v>
      </c>
      <c r="Y9" s="52">
        <f t="shared" ref="Y9:Y72" si="15">X9-1</f>
        <v>48</v>
      </c>
      <c r="Z9" s="52">
        <f t="shared" ref="Z9:Z72" si="16">X9+1</f>
        <v>50</v>
      </c>
      <c r="AA9" s="52">
        <f t="shared" si="14"/>
        <v>48.5</v>
      </c>
      <c r="AB9" s="45"/>
    </row>
    <row r="10" spans="1:28" ht="19.5" customHeight="1" x14ac:dyDescent="0.35">
      <c r="A10" s="48">
        <f>'Sessional + End Term Assessment'!A11</f>
        <v>4</v>
      </c>
      <c r="B10" s="49" t="str">
        <f>'Sessional + End Term Assessment'!B11</f>
        <v>23ETCCS004</v>
      </c>
      <c r="C10" s="49" t="str">
        <f>'Sessional + End Term Assessment'!C11</f>
        <v>ADITYA SISODIYA</v>
      </c>
      <c r="D10" s="50">
        <f t="shared" si="9"/>
        <v>22</v>
      </c>
      <c r="E10" s="7">
        <f t="shared" si="0"/>
        <v>1</v>
      </c>
      <c r="F10" s="7">
        <f t="shared" si="1"/>
        <v>1</v>
      </c>
      <c r="G10" s="7">
        <f t="shared" si="2"/>
        <v>1</v>
      </c>
      <c r="H10" s="50">
        <f t="shared" si="10"/>
        <v>23</v>
      </c>
      <c r="I10" s="7">
        <f t="shared" si="3"/>
        <v>1</v>
      </c>
      <c r="J10" s="7">
        <f t="shared" si="4"/>
        <v>1</v>
      </c>
      <c r="K10" s="7">
        <f t="shared" si="5"/>
        <v>1</v>
      </c>
      <c r="L10" s="88">
        <f t="shared" si="11"/>
        <v>10</v>
      </c>
      <c r="M10" s="7">
        <f t="shared" si="12"/>
        <v>1</v>
      </c>
      <c r="N10" s="7">
        <f t="shared" si="7"/>
        <v>1</v>
      </c>
      <c r="O10" s="7">
        <f t="shared" si="8"/>
        <v>1</v>
      </c>
      <c r="P10" s="50"/>
      <c r="Q10" s="7"/>
      <c r="R10" s="7"/>
      <c r="S10" s="69">
        <v>55</v>
      </c>
      <c r="T10" s="52"/>
      <c r="U10" s="45"/>
      <c r="V10" s="45"/>
      <c r="W10" s="19">
        <v>24</v>
      </c>
      <c r="X10" s="52">
        <f t="shared" si="13"/>
        <v>56</v>
      </c>
      <c r="Y10" s="52">
        <f t="shared" si="15"/>
        <v>55</v>
      </c>
      <c r="Z10" s="52">
        <f t="shared" si="16"/>
        <v>57</v>
      </c>
      <c r="AA10" s="52">
        <f t="shared" si="14"/>
        <v>55.5</v>
      </c>
      <c r="AB10" s="45"/>
    </row>
    <row r="11" spans="1:28" ht="19.5" customHeight="1" x14ac:dyDescent="0.35">
      <c r="A11" s="48">
        <f>'Sessional + End Term Assessment'!A12</f>
        <v>5</v>
      </c>
      <c r="B11" s="49" t="str">
        <f>'Sessional + End Term Assessment'!B12</f>
        <v>23ETCCS005</v>
      </c>
      <c r="C11" s="49" t="str">
        <f>'Sessional + End Term Assessment'!C12</f>
        <v>AKSHAT JAIN</v>
      </c>
      <c r="D11" s="50">
        <f t="shared" si="9"/>
        <v>19</v>
      </c>
      <c r="E11" s="7">
        <f t="shared" si="0"/>
        <v>1</v>
      </c>
      <c r="F11" s="7">
        <f t="shared" si="1"/>
        <v>1</v>
      </c>
      <c r="G11" s="7">
        <f t="shared" si="2"/>
        <v>0</v>
      </c>
      <c r="H11" s="50">
        <f t="shared" si="10"/>
        <v>20</v>
      </c>
      <c r="I11" s="7">
        <f t="shared" si="3"/>
        <v>1</v>
      </c>
      <c r="J11" s="7">
        <f t="shared" si="4"/>
        <v>1</v>
      </c>
      <c r="K11" s="7">
        <f t="shared" si="5"/>
        <v>1</v>
      </c>
      <c r="L11" s="88">
        <f t="shared" si="11"/>
        <v>6.6666666666666643</v>
      </c>
      <c r="M11" s="7">
        <f t="shared" si="12"/>
        <v>0</v>
      </c>
      <c r="N11" s="7">
        <f t="shared" si="7"/>
        <v>0</v>
      </c>
      <c r="O11" s="7">
        <f t="shared" si="8"/>
        <v>0</v>
      </c>
      <c r="P11" s="50"/>
      <c r="Q11" s="7"/>
      <c r="R11" s="7"/>
      <c r="S11" s="69">
        <v>45.666666666666664</v>
      </c>
      <c r="T11" s="52"/>
      <c r="U11" s="45"/>
      <c r="V11" s="45"/>
      <c r="W11" s="19">
        <v>20</v>
      </c>
      <c r="X11" s="52">
        <f t="shared" si="13"/>
        <v>46.666666666666664</v>
      </c>
      <c r="Y11" s="52">
        <f t="shared" si="15"/>
        <v>45.666666666666664</v>
      </c>
      <c r="Z11" s="52">
        <f t="shared" si="16"/>
        <v>47.666666666666664</v>
      </c>
      <c r="AA11" s="52">
        <f t="shared" si="14"/>
        <v>46.166666666666664</v>
      </c>
      <c r="AB11" s="45"/>
    </row>
    <row r="12" spans="1:28" ht="19.5" customHeight="1" x14ac:dyDescent="0.35">
      <c r="A12" s="48">
        <f>'Sessional + End Term Assessment'!A13</f>
        <v>6</v>
      </c>
      <c r="B12" s="49" t="str">
        <f>'Sessional + End Term Assessment'!B13</f>
        <v>23ETCCS006</v>
      </c>
      <c r="C12" s="49" t="str">
        <f>'Sessional + End Term Assessment'!C13</f>
        <v>AKSHAY SUTHAR</v>
      </c>
      <c r="D12" s="50">
        <f t="shared" si="9"/>
        <v>24</v>
      </c>
      <c r="E12" s="7">
        <f t="shared" si="0"/>
        <v>1</v>
      </c>
      <c r="F12" s="7">
        <f t="shared" si="1"/>
        <v>1</v>
      </c>
      <c r="G12" s="7">
        <f t="shared" si="2"/>
        <v>1</v>
      </c>
      <c r="H12" s="50">
        <f t="shared" si="10"/>
        <v>25</v>
      </c>
      <c r="I12" s="7">
        <f t="shared" si="3"/>
        <v>1</v>
      </c>
      <c r="J12" s="7">
        <f t="shared" si="4"/>
        <v>1</v>
      </c>
      <c r="K12" s="7">
        <f t="shared" si="5"/>
        <v>1</v>
      </c>
      <c r="L12" s="88">
        <f t="shared" si="11"/>
        <v>10.666666666666671</v>
      </c>
      <c r="M12" s="7">
        <f t="shared" si="12"/>
        <v>1</v>
      </c>
      <c r="N12" s="7">
        <f t="shared" si="7"/>
        <v>1</v>
      </c>
      <c r="O12" s="7">
        <f t="shared" si="8"/>
        <v>1</v>
      </c>
      <c r="P12" s="50"/>
      <c r="Q12" s="7"/>
      <c r="R12" s="7"/>
      <c r="S12" s="69">
        <v>59.666666666666671</v>
      </c>
      <c r="T12" s="52"/>
      <c r="U12" s="45"/>
      <c r="V12" s="45"/>
      <c r="W12" s="19">
        <v>26</v>
      </c>
      <c r="X12" s="52">
        <f t="shared" si="13"/>
        <v>60.666666666666671</v>
      </c>
      <c r="Y12" s="52">
        <f t="shared" si="15"/>
        <v>59.666666666666671</v>
      </c>
      <c r="Z12" s="52">
        <f t="shared" si="16"/>
        <v>61.666666666666671</v>
      </c>
      <c r="AA12" s="52">
        <f t="shared" si="14"/>
        <v>60.166666666666671</v>
      </c>
      <c r="AB12" s="45"/>
    </row>
    <row r="13" spans="1:28" ht="19.5" customHeight="1" x14ac:dyDescent="0.35">
      <c r="A13" s="48">
        <f>'Sessional + End Term Assessment'!A14</f>
        <v>7</v>
      </c>
      <c r="B13" s="49" t="str">
        <f>'Sessional + End Term Assessment'!B14</f>
        <v>23ETCCS007</v>
      </c>
      <c r="C13" s="49" t="str">
        <f>'Sessional + End Term Assessment'!C14</f>
        <v>ANANT SINGH JADON</v>
      </c>
      <c r="D13" s="50">
        <f t="shared" si="9"/>
        <v>22</v>
      </c>
      <c r="E13" s="7">
        <f t="shared" si="0"/>
        <v>1</v>
      </c>
      <c r="F13" s="7">
        <f t="shared" si="1"/>
        <v>1</v>
      </c>
      <c r="G13" s="7">
        <f t="shared" si="2"/>
        <v>1</v>
      </c>
      <c r="H13" s="50">
        <f t="shared" si="10"/>
        <v>23</v>
      </c>
      <c r="I13" s="7">
        <f t="shared" si="3"/>
        <v>1</v>
      </c>
      <c r="J13" s="7">
        <f t="shared" si="4"/>
        <v>1</v>
      </c>
      <c r="K13" s="7">
        <f t="shared" si="5"/>
        <v>1</v>
      </c>
      <c r="L13" s="88">
        <f t="shared" si="11"/>
        <v>10</v>
      </c>
      <c r="M13" s="7">
        <f t="shared" si="12"/>
        <v>1</v>
      </c>
      <c r="N13" s="7">
        <f t="shared" si="7"/>
        <v>1</v>
      </c>
      <c r="O13" s="7">
        <f t="shared" si="8"/>
        <v>1</v>
      </c>
      <c r="P13" s="50"/>
      <c r="Q13" s="7"/>
      <c r="R13" s="7"/>
      <c r="S13" s="69">
        <v>55</v>
      </c>
      <c r="T13" s="52"/>
      <c r="U13" s="45"/>
      <c r="V13" s="45"/>
      <c r="W13" s="19">
        <v>24</v>
      </c>
      <c r="X13" s="52">
        <f t="shared" si="13"/>
        <v>56</v>
      </c>
      <c r="Y13" s="52">
        <f t="shared" si="15"/>
        <v>55</v>
      </c>
      <c r="Z13" s="52">
        <f t="shared" si="16"/>
        <v>57</v>
      </c>
      <c r="AA13" s="52">
        <f t="shared" si="14"/>
        <v>55.5</v>
      </c>
      <c r="AB13" s="45"/>
    </row>
    <row r="14" spans="1:28" ht="19.5" customHeight="1" x14ac:dyDescent="0.35">
      <c r="A14" s="48">
        <f>'Sessional + End Term Assessment'!A15</f>
        <v>8</v>
      </c>
      <c r="B14" s="49" t="str">
        <f>'Sessional + End Term Assessment'!B15</f>
        <v>23ETCCS008</v>
      </c>
      <c r="C14" s="49" t="str">
        <f>'Sessional + End Term Assessment'!C15</f>
        <v>ANISHKA RANAWAT</v>
      </c>
      <c r="D14" s="50">
        <f t="shared" si="9"/>
        <v>26</v>
      </c>
      <c r="E14" s="7">
        <f t="shared" si="0"/>
        <v>1</v>
      </c>
      <c r="F14" s="7">
        <f t="shared" si="1"/>
        <v>1</v>
      </c>
      <c r="G14" s="7">
        <f t="shared" si="2"/>
        <v>1</v>
      </c>
      <c r="H14" s="50">
        <f t="shared" si="10"/>
        <v>27</v>
      </c>
      <c r="I14" s="7">
        <f t="shared" si="3"/>
        <v>1</v>
      </c>
      <c r="J14" s="7">
        <f t="shared" si="4"/>
        <v>1</v>
      </c>
      <c r="K14" s="7">
        <f t="shared" si="5"/>
        <v>1</v>
      </c>
      <c r="L14" s="88">
        <f t="shared" si="11"/>
        <v>11.333333333333329</v>
      </c>
      <c r="M14" s="7">
        <f t="shared" si="12"/>
        <v>1</v>
      </c>
      <c r="N14" s="7">
        <f t="shared" si="7"/>
        <v>1</v>
      </c>
      <c r="O14" s="7">
        <f t="shared" si="8"/>
        <v>1</v>
      </c>
      <c r="P14" s="50"/>
      <c r="Q14" s="7"/>
      <c r="R14" s="7"/>
      <c r="S14" s="69">
        <v>64.333333333333329</v>
      </c>
      <c r="T14" s="52"/>
      <c r="U14" s="45"/>
      <c r="V14" s="45"/>
      <c r="W14" s="19">
        <v>28</v>
      </c>
      <c r="X14" s="52">
        <f t="shared" si="13"/>
        <v>65.333333333333329</v>
      </c>
      <c r="Y14" s="52">
        <f t="shared" si="15"/>
        <v>64.333333333333329</v>
      </c>
      <c r="Z14" s="52">
        <f t="shared" si="16"/>
        <v>66.333333333333329</v>
      </c>
      <c r="AA14" s="52">
        <f t="shared" si="14"/>
        <v>64.833333333333329</v>
      </c>
      <c r="AB14" s="45"/>
    </row>
    <row r="15" spans="1:28" ht="19.5" customHeight="1" x14ac:dyDescent="0.35">
      <c r="A15" s="48">
        <f>'Sessional + End Term Assessment'!A16</f>
        <v>9</v>
      </c>
      <c r="B15" s="49" t="str">
        <f>'Sessional + End Term Assessment'!B16</f>
        <v>23ETCCS009</v>
      </c>
      <c r="C15" s="49" t="str">
        <f>'Sessional + End Term Assessment'!C16</f>
        <v>ANJEL NATHAN</v>
      </c>
      <c r="D15" s="50">
        <f t="shared" si="9"/>
        <v>19</v>
      </c>
      <c r="E15" s="7">
        <f t="shared" si="0"/>
        <v>1</v>
      </c>
      <c r="F15" s="7">
        <f t="shared" si="1"/>
        <v>1</v>
      </c>
      <c r="G15" s="7">
        <f t="shared" si="2"/>
        <v>0</v>
      </c>
      <c r="H15" s="50">
        <f t="shared" si="10"/>
        <v>20</v>
      </c>
      <c r="I15" s="7">
        <f t="shared" si="3"/>
        <v>1</v>
      </c>
      <c r="J15" s="7">
        <f t="shared" si="4"/>
        <v>1</v>
      </c>
      <c r="K15" s="7">
        <f t="shared" si="5"/>
        <v>1</v>
      </c>
      <c r="L15" s="88">
        <f t="shared" si="11"/>
        <v>6.6666666666666643</v>
      </c>
      <c r="M15" s="7">
        <f t="shared" si="12"/>
        <v>0</v>
      </c>
      <c r="N15" s="7">
        <f t="shared" si="7"/>
        <v>0</v>
      </c>
      <c r="O15" s="7">
        <f t="shared" si="8"/>
        <v>0</v>
      </c>
      <c r="P15" s="50"/>
      <c r="Q15" s="7"/>
      <c r="R15" s="7"/>
      <c r="S15" s="69">
        <v>45.666666666666664</v>
      </c>
      <c r="T15" s="52"/>
      <c r="U15" s="45"/>
      <c r="V15" s="45"/>
      <c r="W15" s="19">
        <v>20</v>
      </c>
      <c r="X15" s="52">
        <f t="shared" si="13"/>
        <v>46.666666666666664</v>
      </c>
      <c r="Y15" s="52">
        <f t="shared" si="15"/>
        <v>45.666666666666664</v>
      </c>
      <c r="Z15" s="52">
        <f t="shared" si="16"/>
        <v>47.666666666666664</v>
      </c>
      <c r="AA15" s="52">
        <f t="shared" si="14"/>
        <v>46.166666666666664</v>
      </c>
      <c r="AB15" s="45"/>
    </row>
    <row r="16" spans="1:28" ht="19.5" customHeight="1" x14ac:dyDescent="0.35">
      <c r="A16" s="48">
        <f>'Sessional + End Term Assessment'!A17</f>
        <v>10</v>
      </c>
      <c r="B16" s="49" t="str">
        <f>'Sessional + End Term Assessment'!B17</f>
        <v>23ETCCS010</v>
      </c>
      <c r="C16" s="49" t="str">
        <f>'Sessional + End Term Assessment'!C17</f>
        <v>AQSA MAKRANI</v>
      </c>
      <c r="D16" s="50">
        <f t="shared" si="9"/>
        <v>21</v>
      </c>
      <c r="E16" s="7">
        <f t="shared" si="0"/>
        <v>1</v>
      </c>
      <c r="F16" s="7">
        <f t="shared" si="1"/>
        <v>1</v>
      </c>
      <c r="G16" s="7">
        <f t="shared" si="2"/>
        <v>1</v>
      </c>
      <c r="H16" s="50">
        <f t="shared" si="10"/>
        <v>22</v>
      </c>
      <c r="I16" s="7">
        <f t="shared" si="3"/>
        <v>1</v>
      </c>
      <c r="J16" s="7">
        <f t="shared" si="4"/>
        <v>1</v>
      </c>
      <c r="K16" s="7">
        <f t="shared" si="5"/>
        <v>1</v>
      </c>
      <c r="L16" s="88">
        <f t="shared" si="11"/>
        <v>7.3333333333333286</v>
      </c>
      <c r="M16" s="7">
        <f t="shared" si="12"/>
        <v>1</v>
      </c>
      <c r="N16" s="7">
        <f t="shared" si="7"/>
        <v>0</v>
      </c>
      <c r="O16" s="7">
        <f t="shared" si="8"/>
        <v>0</v>
      </c>
      <c r="P16" s="50"/>
      <c r="Q16" s="7"/>
      <c r="R16" s="7"/>
      <c r="S16" s="69">
        <v>50.333333333333329</v>
      </c>
      <c r="T16" s="52"/>
      <c r="U16" s="45"/>
      <c r="V16" s="45"/>
      <c r="W16" s="19">
        <v>22</v>
      </c>
      <c r="X16" s="52">
        <f t="shared" si="13"/>
        <v>51.333333333333329</v>
      </c>
      <c r="Y16" s="52">
        <f t="shared" si="15"/>
        <v>50.333333333333329</v>
      </c>
      <c r="Z16" s="52">
        <f t="shared" si="16"/>
        <v>52.333333333333329</v>
      </c>
      <c r="AA16" s="52">
        <f t="shared" si="14"/>
        <v>50.833333333333329</v>
      </c>
      <c r="AB16" s="45"/>
    </row>
    <row r="17" spans="1:28" ht="19.5" customHeight="1" x14ac:dyDescent="0.35">
      <c r="A17" s="48">
        <f>'Sessional + End Term Assessment'!A18</f>
        <v>11</v>
      </c>
      <c r="B17" s="49" t="str">
        <f>'Sessional + End Term Assessment'!B18</f>
        <v>23ETCCS011</v>
      </c>
      <c r="C17" s="49" t="str">
        <f>'Sessional + End Term Assessment'!C18</f>
        <v>ARIHANT KOTHARI</v>
      </c>
      <c r="D17" s="50">
        <f t="shared" si="9"/>
        <v>24</v>
      </c>
      <c r="E17" s="7">
        <f t="shared" si="0"/>
        <v>1</v>
      </c>
      <c r="F17" s="7">
        <f t="shared" si="1"/>
        <v>1</v>
      </c>
      <c r="G17" s="7">
        <f t="shared" si="2"/>
        <v>1</v>
      </c>
      <c r="H17" s="50">
        <f t="shared" si="10"/>
        <v>25</v>
      </c>
      <c r="I17" s="7">
        <f t="shared" si="3"/>
        <v>1</v>
      </c>
      <c r="J17" s="7">
        <f t="shared" si="4"/>
        <v>1</v>
      </c>
      <c r="K17" s="7">
        <f t="shared" si="5"/>
        <v>1</v>
      </c>
      <c r="L17" s="88">
        <f t="shared" si="11"/>
        <v>10.666666666666671</v>
      </c>
      <c r="M17" s="7">
        <f t="shared" si="12"/>
        <v>1</v>
      </c>
      <c r="N17" s="7">
        <f t="shared" si="7"/>
        <v>1</v>
      </c>
      <c r="O17" s="7">
        <f t="shared" si="8"/>
        <v>1</v>
      </c>
      <c r="P17" s="50"/>
      <c r="Q17" s="7"/>
      <c r="R17" s="7"/>
      <c r="S17" s="69">
        <v>59.666666666666671</v>
      </c>
      <c r="T17" s="52"/>
      <c r="U17" s="45"/>
      <c r="V17" s="45"/>
      <c r="W17" s="19">
        <v>26</v>
      </c>
      <c r="X17" s="52">
        <f t="shared" si="13"/>
        <v>60.666666666666671</v>
      </c>
      <c r="Y17" s="52">
        <f t="shared" si="15"/>
        <v>59.666666666666671</v>
      </c>
      <c r="Z17" s="52">
        <f t="shared" si="16"/>
        <v>61.666666666666671</v>
      </c>
      <c r="AA17" s="52">
        <f t="shared" si="14"/>
        <v>60.166666666666671</v>
      </c>
      <c r="AB17" s="45"/>
    </row>
    <row r="18" spans="1:28" ht="19.5" customHeight="1" x14ac:dyDescent="0.35">
      <c r="A18" s="48">
        <f>'Sessional + End Term Assessment'!A19</f>
        <v>12</v>
      </c>
      <c r="B18" s="49" t="str">
        <f>'Sessional + End Term Assessment'!B19</f>
        <v>23ETCCS012</v>
      </c>
      <c r="C18" s="49" t="str">
        <f>'Sessional + End Term Assessment'!C19</f>
        <v>ARYAN KUMAR SHRIVASTAVA</v>
      </c>
      <c r="D18" s="50">
        <f t="shared" si="9"/>
        <v>20</v>
      </c>
      <c r="E18" s="7">
        <f t="shared" si="0"/>
        <v>1</v>
      </c>
      <c r="F18" s="7">
        <f t="shared" si="1"/>
        <v>1</v>
      </c>
      <c r="G18" s="7">
        <f t="shared" si="2"/>
        <v>1</v>
      </c>
      <c r="H18" s="50">
        <f t="shared" si="10"/>
        <v>21</v>
      </c>
      <c r="I18" s="7">
        <f t="shared" si="3"/>
        <v>1</v>
      </c>
      <c r="J18" s="7">
        <f t="shared" si="4"/>
        <v>1</v>
      </c>
      <c r="K18" s="7">
        <f t="shared" si="5"/>
        <v>1</v>
      </c>
      <c r="L18" s="88">
        <f t="shared" si="11"/>
        <v>7</v>
      </c>
      <c r="M18" s="7">
        <f t="shared" si="12"/>
        <v>1</v>
      </c>
      <c r="N18" s="7">
        <f t="shared" si="7"/>
        <v>0</v>
      </c>
      <c r="O18" s="7">
        <f t="shared" si="8"/>
        <v>0</v>
      </c>
      <c r="P18" s="50"/>
      <c r="Q18" s="7"/>
      <c r="R18" s="7"/>
      <c r="S18" s="69">
        <v>48</v>
      </c>
      <c r="T18" s="52"/>
      <c r="U18" s="45"/>
      <c r="V18" s="45"/>
      <c r="W18" s="19">
        <v>21</v>
      </c>
      <c r="X18" s="52">
        <f t="shared" si="13"/>
        <v>49</v>
      </c>
      <c r="Y18" s="52">
        <f t="shared" si="15"/>
        <v>48</v>
      </c>
      <c r="Z18" s="52">
        <f t="shared" si="16"/>
        <v>50</v>
      </c>
      <c r="AA18" s="52">
        <f t="shared" si="14"/>
        <v>48.5</v>
      </c>
      <c r="AB18" s="45"/>
    </row>
    <row r="19" spans="1:28" ht="19.5" customHeight="1" x14ac:dyDescent="0.35">
      <c r="A19" s="48">
        <f>'Sessional + End Term Assessment'!A20</f>
        <v>13</v>
      </c>
      <c r="B19" s="49" t="str">
        <f>'Sessional + End Term Assessment'!B20</f>
        <v>23ETCCS013</v>
      </c>
      <c r="C19" s="49" t="str">
        <f>'Sessional + End Term Assessment'!C20</f>
        <v>ARYAN SHARMA</v>
      </c>
      <c r="D19" s="50">
        <f t="shared" si="9"/>
        <v>25</v>
      </c>
      <c r="E19" s="7">
        <f t="shared" si="0"/>
        <v>1</v>
      </c>
      <c r="F19" s="7">
        <f t="shared" si="1"/>
        <v>1</v>
      </c>
      <c r="G19" s="7">
        <f t="shared" si="2"/>
        <v>1</v>
      </c>
      <c r="H19" s="50">
        <f t="shared" si="10"/>
        <v>26</v>
      </c>
      <c r="I19" s="7">
        <f t="shared" si="3"/>
        <v>1</v>
      </c>
      <c r="J19" s="7">
        <f t="shared" si="4"/>
        <v>1</v>
      </c>
      <c r="K19" s="7">
        <f t="shared" si="5"/>
        <v>1</v>
      </c>
      <c r="L19" s="88">
        <f t="shared" si="11"/>
        <v>11</v>
      </c>
      <c r="M19" s="7">
        <f t="shared" si="12"/>
        <v>1</v>
      </c>
      <c r="N19" s="7">
        <f t="shared" si="7"/>
        <v>1</v>
      </c>
      <c r="O19" s="7">
        <f t="shared" si="8"/>
        <v>1</v>
      </c>
      <c r="P19" s="50"/>
      <c r="Q19" s="7"/>
      <c r="R19" s="7"/>
      <c r="S19" s="69">
        <v>62</v>
      </c>
      <c r="T19" s="52"/>
      <c r="U19" s="45"/>
      <c r="V19" s="45"/>
      <c r="W19" s="19">
        <v>27</v>
      </c>
      <c r="X19" s="52">
        <f t="shared" si="13"/>
        <v>63</v>
      </c>
      <c r="Y19" s="52">
        <f t="shared" si="15"/>
        <v>62</v>
      </c>
      <c r="Z19" s="52">
        <f t="shared" si="16"/>
        <v>64</v>
      </c>
      <c r="AA19" s="52">
        <f t="shared" si="14"/>
        <v>62.5</v>
      </c>
      <c r="AB19" s="45"/>
    </row>
    <row r="20" spans="1:28" ht="19.5" customHeight="1" x14ac:dyDescent="0.35">
      <c r="A20" s="48">
        <f>'Sessional + End Term Assessment'!A21</f>
        <v>14</v>
      </c>
      <c r="B20" s="49" t="str">
        <f>'Sessional + End Term Assessment'!B21</f>
        <v>23ETCCS014</v>
      </c>
      <c r="C20" s="49" t="str">
        <f>'Sessional + End Term Assessment'!C21</f>
        <v>ASHOK SUTHAR</v>
      </c>
      <c r="D20" s="50">
        <f t="shared" si="9"/>
        <v>19</v>
      </c>
      <c r="E20" s="7">
        <f t="shared" si="0"/>
        <v>1</v>
      </c>
      <c r="F20" s="7">
        <f t="shared" si="1"/>
        <v>1</v>
      </c>
      <c r="G20" s="7">
        <f t="shared" si="2"/>
        <v>0</v>
      </c>
      <c r="H20" s="50">
        <f t="shared" si="10"/>
        <v>20</v>
      </c>
      <c r="I20" s="7">
        <f t="shared" si="3"/>
        <v>1</v>
      </c>
      <c r="J20" s="7">
        <f t="shared" si="4"/>
        <v>1</v>
      </c>
      <c r="K20" s="7">
        <f t="shared" si="5"/>
        <v>1</v>
      </c>
      <c r="L20" s="88">
        <f t="shared" si="11"/>
        <v>6.6666666666666643</v>
      </c>
      <c r="M20" s="7">
        <f t="shared" si="12"/>
        <v>0</v>
      </c>
      <c r="N20" s="7">
        <f t="shared" si="7"/>
        <v>0</v>
      </c>
      <c r="O20" s="7">
        <f t="shared" si="8"/>
        <v>0</v>
      </c>
      <c r="P20" s="50"/>
      <c r="Q20" s="7"/>
      <c r="R20" s="7"/>
      <c r="S20" s="69">
        <v>45.666666666666664</v>
      </c>
      <c r="T20" s="52"/>
      <c r="U20" s="45"/>
      <c r="V20" s="45"/>
      <c r="W20" s="19">
        <v>20</v>
      </c>
      <c r="X20" s="52">
        <f t="shared" si="13"/>
        <v>46.666666666666664</v>
      </c>
      <c r="Y20" s="52">
        <f t="shared" si="15"/>
        <v>45.666666666666664</v>
      </c>
      <c r="Z20" s="52">
        <f t="shared" si="16"/>
        <v>47.666666666666664</v>
      </c>
      <c r="AA20" s="52">
        <f t="shared" si="14"/>
        <v>46.166666666666664</v>
      </c>
      <c r="AB20" s="45"/>
    </row>
    <row r="21" spans="1:28" ht="19.5" customHeight="1" x14ac:dyDescent="0.35">
      <c r="A21" s="48">
        <f>'Sessional + End Term Assessment'!A22</f>
        <v>15</v>
      </c>
      <c r="B21" s="49" t="str">
        <f>'Sessional + End Term Assessment'!B22</f>
        <v>23ETCCS015</v>
      </c>
      <c r="C21" s="49" t="str">
        <f>'Sessional + End Term Assessment'!C22</f>
        <v>ASHWIN RAJ SINGH CHOUHAN</v>
      </c>
      <c r="D21" s="50">
        <f t="shared" si="9"/>
        <v>19</v>
      </c>
      <c r="E21" s="7">
        <f t="shared" si="0"/>
        <v>1</v>
      </c>
      <c r="F21" s="7">
        <f t="shared" si="1"/>
        <v>1</v>
      </c>
      <c r="G21" s="7">
        <f t="shared" si="2"/>
        <v>0</v>
      </c>
      <c r="H21" s="50">
        <f t="shared" si="10"/>
        <v>20</v>
      </c>
      <c r="I21" s="7">
        <f t="shared" si="3"/>
        <v>1</v>
      </c>
      <c r="J21" s="7">
        <f t="shared" si="4"/>
        <v>1</v>
      </c>
      <c r="K21" s="7">
        <f t="shared" si="5"/>
        <v>1</v>
      </c>
      <c r="L21" s="88">
        <f t="shared" si="11"/>
        <v>6.6666666666666643</v>
      </c>
      <c r="M21" s="7">
        <f t="shared" si="12"/>
        <v>0</v>
      </c>
      <c r="N21" s="7">
        <f t="shared" si="7"/>
        <v>0</v>
      </c>
      <c r="O21" s="7">
        <f t="shared" si="8"/>
        <v>0</v>
      </c>
      <c r="P21" s="50"/>
      <c r="Q21" s="7"/>
      <c r="R21" s="7"/>
      <c r="S21" s="69">
        <v>45.666666666666664</v>
      </c>
      <c r="T21" s="52"/>
      <c r="U21" s="45"/>
      <c r="V21" s="45"/>
      <c r="W21" s="19">
        <v>20</v>
      </c>
      <c r="X21" s="52">
        <f t="shared" si="13"/>
        <v>46.666666666666664</v>
      </c>
      <c r="Y21" s="52">
        <f t="shared" si="15"/>
        <v>45.666666666666664</v>
      </c>
      <c r="Z21" s="52">
        <f t="shared" si="16"/>
        <v>47.666666666666664</v>
      </c>
      <c r="AA21" s="52">
        <f t="shared" si="14"/>
        <v>46.166666666666664</v>
      </c>
      <c r="AB21" s="45"/>
    </row>
    <row r="22" spans="1:28" ht="19.5" customHeight="1" x14ac:dyDescent="0.35">
      <c r="A22" s="48">
        <f>'Sessional + End Term Assessment'!A23</f>
        <v>16</v>
      </c>
      <c r="B22" s="49" t="str">
        <f>'Sessional + End Term Assessment'!B23</f>
        <v>23ETCCS016</v>
      </c>
      <c r="C22" s="49" t="str">
        <f>'Sessional + End Term Assessment'!C23</f>
        <v>BHARAT PRAJAPAT</v>
      </c>
      <c r="D22" s="50">
        <f t="shared" si="9"/>
        <v>23</v>
      </c>
      <c r="E22" s="7">
        <f t="shared" si="0"/>
        <v>1</v>
      </c>
      <c r="F22" s="7">
        <f t="shared" si="1"/>
        <v>1</v>
      </c>
      <c r="G22" s="7">
        <f t="shared" si="2"/>
        <v>1</v>
      </c>
      <c r="H22" s="50">
        <f t="shared" si="10"/>
        <v>24</v>
      </c>
      <c r="I22" s="7">
        <f t="shared" si="3"/>
        <v>1</v>
      </c>
      <c r="J22" s="7">
        <f t="shared" si="4"/>
        <v>1</v>
      </c>
      <c r="K22" s="7">
        <f t="shared" si="5"/>
        <v>1</v>
      </c>
      <c r="L22" s="88">
        <f t="shared" si="11"/>
        <v>10.333333333333336</v>
      </c>
      <c r="M22" s="7">
        <f t="shared" si="12"/>
        <v>1</v>
      </c>
      <c r="N22" s="7">
        <f t="shared" si="7"/>
        <v>1</v>
      </c>
      <c r="O22" s="7">
        <f t="shared" si="8"/>
        <v>1</v>
      </c>
      <c r="P22" s="50"/>
      <c r="Q22" s="7"/>
      <c r="R22" s="7"/>
      <c r="S22" s="69">
        <v>57.333333333333336</v>
      </c>
      <c r="T22" s="52"/>
      <c r="U22" s="45"/>
      <c r="V22" s="45"/>
      <c r="W22" s="19">
        <v>25</v>
      </c>
      <c r="X22" s="52">
        <f t="shared" si="13"/>
        <v>58.333333333333336</v>
      </c>
      <c r="Y22" s="52">
        <f t="shared" si="15"/>
        <v>57.333333333333336</v>
      </c>
      <c r="Z22" s="52">
        <f t="shared" si="16"/>
        <v>59.333333333333336</v>
      </c>
      <c r="AA22" s="52">
        <f t="shared" si="14"/>
        <v>57.833333333333336</v>
      </c>
      <c r="AB22" s="45"/>
    </row>
    <row r="23" spans="1:28" ht="19.5" customHeight="1" x14ac:dyDescent="0.35">
      <c r="A23" s="48">
        <f>'Sessional + End Term Assessment'!A24</f>
        <v>17</v>
      </c>
      <c r="B23" s="49" t="str">
        <f>'Sessional + End Term Assessment'!B24</f>
        <v>23ETCCS017</v>
      </c>
      <c r="C23" s="49" t="str">
        <f>'Sessional + End Term Assessment'!C24</f>
        <v>BHAVESH GURJAR</v>
      </c>
      <c r="D23" s="50">
        <f t="shared" si="9"/>
        <v>19</v>
      </c>
      <c r="E23" s="7">
        <f t="shared" si="0"/>
        <v>1</v>
      </c>
      <c r="F23" s="7">
        <f t="shared" si="1"/>
        <v>1</v>
      </c>
      <c r="G23" s="7">
        <f t="shared" si="2"/>
        <v>0</v>
      </c>
      <c r="H23" s="50">
        <f t="shared" si="10"/>
        <v>20</v>
      </c>
      <c r="I23" s="7">
        <f t="shared" si="3"/>
        <v>1</v>
      </c>
      <c r="J23" s="7">
        <f t="shared" si="4"/>
        <v>1</v>
      </c>
      <c r="K23" s="7">
        <f t="shared" si="5"/>
        <v>1</v>
      </c>
      <c r="L23" s="88">
        <f t="shared" si="11"/>
        <v>6.6666666666666643</v>
      </c>
      <c r="M23" s="7">
        <f t="shared" si="12"/>
        <v>0</v>
      </c>
      <c r="N23" s="7">
        <f t="shared" si="7"/>
        <v>0</v>
      </c>
      <c r="O23" s="7">
        <f t="shared" si="8"/>
        <v>0</v>
      </c>
      <c r="P23" s="50"/>
      <c r="Q23" s="7"/>
      <c r="R23" s="7"/>
      <c r="S23" s="69">
        <v>45.666666666666664</v>
      </c>
      <c r="T23" s="52"/>
      <c r="U23" s="45"/>
      <c r="V23" s="45"/>
      <c r="W23" s="19">
        <v>20</v>
      </c>
      <c r="X23" s="52">
        <f t="shared" si="13"/>
        <v>46.666666666666664</v>
      </c>
      <c r="Y23" s="52">
        <f t="shared" si="15"/>
        <v>45.666666666666664</v>
      </c>
      <c r="Z23" s="52">
        <f t="shared" si="16"/>
        <v>47.666666666666664</v>
      </c>
      <c r="AA23" s="52">
        <f t="shared" si="14"/>
        <v>46.166666666666664</v>
      </c>
      <c r="AB23" s="45"/>
    </row>
    <row r="24" spans="1:28" ht="19.5" customHeight="1" x14ac:dyDescent="0.35">
      <c r="A24" s="48">
        <f>'Sessional + End Term Assessment'!A25</f>
        <v>18</v>
      </c>
      <c r="B24" s="49" t="str">
        <f>'Sessional + End Term Assessment'!B25</f>
        <v>23ETCCS018</v>
      </c>
      <c r="C24" s="49" t="str">
        <f>'Sessional + End Term Assessment'!C25</f>
        <v>BHAVESH SUTHAR</v>
      </c>
      <c r="D24" s="50">
        <f t="shared" si="9"/>
        <v>25</v>
      </c>
      <c r="E24" s="7">
        <f t="shared" si="0"/>
        <v>1</v>
      </c>
      <c r="F24" s="7">
        <f t="shared" si="1"/>
        <v>1</v>
      </c>
      <c r="G24" s="7">
        <f t="shared" si="2"/>
        <v>1</v>
      </c>
      <c r="H24" s="50">
        <f t="shared" si="10"/>
        <v>26</v>
      </c>
      <c r="I24" s="7">
        <f t="shared" si="3"/>
        <v>1</v>
      </c>
      <c r="J24" s="7">
        <f t="shared" si="4"/>
        <v>1</v>
      </c>
      <c r="K24" s="7">
        <f t="shared" si="5"/>
        <v>1</v>
      </c>
      <c r="L24" s="88">
        <f t="shared" si="11"/>
        <v>11</v>
      </c>
      <c r="M24" s="7">
        <f t="shared" si="12"/>
        <v>1</v>
      </c>
      <c r="N24" s="7">
        <f t="shared" si="7"/>
        <v>1</v>
      </c>
      <c r="O24" s="7">
        <f t="shared" si="8"/>
        <v>1</v>
      </c>
      <c r="P24" s="50"/>
      <c r="Q24" s="7"/>
      <c r="R24" s="7"/>
      <c r="S24" s="69">
        <v>62</v>
      </c>
      <c r="T24" s="52"/>
      <c r="U24" s="45"/>
      <c r="V24" s="45"/>
      <c r="W24" s="19">
        <v>27</v>
      </c>
      <c r="X24" s="52">
        <f t="shared" si="13"/>
        <v>63</v>
      </c>
      <c r="Y24" s="52">
        <f t="shared" si="15"/>
        <v>62</v>
      </c>
      <c r="Z24" s="52">
        <f t="shared" si="16"/>
        <v>64</v>
      </c>
      <c r="AA24" s="52">
        <f t="shared" si="14"/>
        <v>62.5</v>
      </c>
      <c r="AB24" s="45"/>
    </row>
    <row r="25" spans="1:28" ht="19.5" customHeight="1" x14ac:dyDescent="0.35">
      <c r="A25" s="48">
        <f>'Sessional + End Term Assessment'!A26</f>
        <v>19</v>
      </c>
      <c r="B25" s="49" t="str">
        <f>'Sessional + End Term Assessment'!B26</f>
        <v>23ETCCS019</v>
      </c>
      <c r="C25" s="49" t="str">
        <f>'Sessional + End Term Assessment'!C26</f>
        <v>BHAVISHYA PALIWAL</v>
      </c>
      <c r="D25" s="50">
        <f t="shared" si="9"/>
        <v>23</v>
      </c>
      <c r="E25" s="7">
        <f t="shared" si="0"/>
        <v>1</v>
      </c>
      <c r="F25" s="7">
        <f t="shared" si="1"/>
        <v>1</v>
      </c>
      <c r="G25" s="7">
        <f t="shared" si="2"/>
        <v>1</v>
      </c>
      <c r="H25" s="50">
        <f t="shared" si="10"/>
        <v>24</v>
      </c>
      <c r="I25" s="7">
        <f t="shared" si="3"/>
        <v>1</v>
      </c>
      <c r="J25" s="7">
        <f t="shared" si="4"/>
        <v>1</v>
      </c>
      <c r="K25" s="7">
        <f t="shared" si="5"/>
        <v>1</v>
      </c>
      <c r="L25" s="88">
        <f t="shared" si="11"/>
        <v>10.333333333333336</v>
      </c>
      <c r="M25" s="7">
        <f t="shared" si="12"/>
        <v>1</v>
      </c>
      <c r="N25" s="7">
        <f t="shared" si="7"/>
        <v>1</v>
      </c>
      <c r="O25" s="7">
        <f t="shared" si="8"/>
        <v>1</v>
      </c>
      <c r="P25" s="50"/>
      <c r="Q25" s="7"/>
      <c r="R25" s="7"/>
      <c r="S25" s="69">
        <v>57.333333333333336</v>
      </c>
      <c r="T25" s="52"/>
      <c r="U25" s="45"/>
      <c r="V25" s="45"/>
      <c r="W25" s="19">
        <v>25</v>
      </c>
      <c r="X25" s="52">
        <f t="shared" si="13"/>
        <v>58.333333333333336</v>
      </c>
      <c r="Y25" s="52">
        <f t="shared" si="15"/>
        <v>57.333333333333336</v>
      </c>
      <c r="Z25" s="52">
        <f t="shared" si="16"/>
        <v>59.333333333333336</v>
      </c>
      <c r="AA25" s="52">
        <f t="shared" si="14"/>
        <v>57.833333333333336</v>
      </c>
      <c r="AB25" s="45"/>
    </row>
    <row r="26" spans="1:28" ht="19.5" customHeight="1" x14ac:dyDescent="0.35">
      <c r="A26" s="48">
        <f>'Sessional + End Term Assessment'!A27</f>
        <v>20</v>
      </c>
      <c r="B26" s="49" t="str">
        <f>'Sessional + End Term Assessment'!B27</f>
        <v>23ETCCS020</v>
      </c>
      <c r="C26" s="49" t="str">
        <f>'Sessional + End Term Assessment'!C27</f>
        <v>BHAVY BAID</v>
      </c>
      <c r="D26" s="50">
        <f t="shared" si="9"/>
        <v>25</v>
      </c>
      <c r="E26" s="7">
        <f t="shared" si="0"/>
        <v>1</v>
      </c>
      <c r="F26" s="7">
        <f t="shared" si="1"/>
        <v>1</v>
      </c>
      <c r="G26" s="7">
        <f t="shared" si="2"/>
        <v>1</v>
      </c>
      <c r="H26" s="50">
        <f t="shared" si="10"/>
        <v>26</v>
      </c>
      <c r="I26" s="7">
        <f t="shared" si="3"/>
        <v>1</v>
      </c>
      <c r="J26" s="7">
        <f t="shared" si="4"/>
        <v>1</v>
      </c>
      <c r="K26" s="7">
        <f t="shared" si="5"/>
        <v>1</v>
      </c>
      <c r="L26" s="88">
        <f t="shared" si="11"/>
        <v>11</v>
      </c>
      <c r="M26" s="7">
        <f t="shared" si="12"/>
        <v>1</v>
      </c>
      <c r="N26" s="7">
        <f t="shared" si="7"/>
        <v>1</v>
      </c>
      <c r="O26" s="7">
        <f t="shared" si="8"/>
        <v>1</v>
      </c>
      <c r="P26" s="50"/>
      <c r="Q26" s="7"/>
      <c r="R26" s="7"/>
      <c r="S26" s="69">
        <v>62</v>
      </c>
      <c r="T26" s="52"/>
      <c r="U26" s="45"/>
      <c r="V26" s="45"/>
      <c r="W26" s="19">
        <v>27</v>
      </c>
      <c r="X26" s="52">
        <f t="shared" si="13"/>
        <v>63</v>
      </c>
      <c r="Y26" s="52">
        <f t="shared" si="15"/>
        <v>62</v>
      </c>
      <c r="Z26" s="52">
        <f t="shared" si="16"/>
        <v>64</v>
      </c>
      <c r="AA26" s="52">
        <f t="shared" si="14"/>
        <v>62.5</v>
      </c>
      <c r="AB26" s="45"/>
    </row>
    <row r="27" spans="1:28" ht="19.5" customHeight="1" x14ac:dyDescent="0.35">
      <c r="A27" s="48">
        <f>'Sessional + End Term Assessment'!A28</f>
        <v>21</v>
      </c>
      <c r="B27" s="49" t="str">
        <f>'Sessional + End Term Assessment'!B28</f>
        <v>23ETCCS021</v>
      </c>
      <c r="C27" s="49" t="str">
        <f>'Sessional + End Term Assessment'!C28</f>
        <v>BHAVY SARVA</v>
      </c>
      <c r="D27" s="50">
        <f t="shared" si="9"/>
        <v>19</v>
      </c>
      <c r="E27" s="7">
        <f t="shared" si="0"/>
        <v>1</v>
      </c>
      <c r="F27" s="7">
        <f t="shared" si="1"/>
        <v>1</v>
      </c>
      <c r="G27" s="7">
        <f t="shared" si="2"/>
        <v>0</v>
      </c>
      <c r="H27" s="50">
        <f t="shared" si="10"/>
        <v>20</v>
      </c>
      <c r="I27" s="7">
        <f t="shared" si="3"/>
        <v>1</v>
      </c>
      <c r="J27" s="7">
        <f t="shared" si="4"/>
        <v>1</v>
      </c>
      <c r="K27" s="7">
        <f t="shared" si="5"/>
        <v>1</v>
      </c>
      <c r="L27" s="88">
        <f t="shared" si="11"/>
        <v>6.6666666666666643</v>
      </c>
      <c r="M27" s="7">
        <f t="shared" si="12"/>
        <v>0</v>
      </c>
      <c r="N27" s="7">
        <f t="shared" si="7"/>
        <v>0</v>
      </c>
      <c r="O27" s="7">
        <f t="shared" si="8"/>
        <v>0</v>
      </c>
      <c r="P27" s="50"/>
      <c r="Q27" s="7"/>
      <c r="R27" s="7"/>
      <c r="S27" s="69">
        <v>45.666666666666664</v>
      </c>
      <c r="T27" s="52"/>
      <c r="U27" s="45"/>
      <c r="V27" s="45"/>
      <c r="W27" s="19">
        <v>20</v>
      </c>
      <c r="X27" s="52">
        <f t="shared" si="13"/>
        <v>46.666666666666664</v>
      </c>
      <c r="Y27" s="52">
        <f t="shared" si="15"/>
        <v>45.666666666666664</v>
      </c>
      <c r="Z27" s="52">
        <f t="shared" si="16"/>
        <v>47.666666666666664</v>
      </c>
      <c r="AA27" s="52">
        <f t="shared" si="14"/>
        <v>46.166666666666664</v>
      </c>
      <c r="AB27" s="45"/>
    </row>
    <row r="28" spans="1:28" ht="19.5" customHeight="1" x14ac:dyDescent="0.35">
      <c r="A28" s="48">
        <f>'Sessional + End Term Assessment'!A29</f>
        <v>22</v>
      </c>
      <c r="B28" s="49" t="str">
        <f>'Sessional + End Term Assessment'!B29</f>
        <v>23ETCCS022</v>
      </c>
      <c r="C28" s="49" t="str">
        <f>'Sessional + End Term Assessment'!C29</f>
        <v>BHAVYARAJ SHRIMALI</v>
      </c>
      <c r="D28" s="50">
        <f t="shared" si="9"/>
        <v>21</v>
      </c>
      <c r="E28" s="7">
        <f t="shared" si="0"/>
        <v>1</v>
      </c>
      <c r="F28" s="7">
        <f t="shared" si="1"/>
        <v>1</v>
      </c>
      <c r="G28" s="7">
        <f t="shared" si="2"/>
        <v>1</v>
      </c>
      <c r="H28" s="50">
        <f t="shared" si="10"/>
        <v>22</v>
      </c>
      <c r="I28" s="7">
        <f t="shared" si="3"/>
        <v>1</v>
      </c>
      <c r="J28" s="7">
        <f t="shared" si="4"/>
        <v>1</v>
      </c>
      <c r="K28" s="7">
        <f t="shared" si="5"/>
        <v>1</v>
      </c>
      <c r="L28" s="88">
        <f t="shared" si="11"/>
        <v>7.3333333333333286</v>
      </c>
      <c r="M28" s="7">
        <f t="shared" si="12"/>
        <v>1</v>
      </c>
      <c r="N28" s="7">
        <f t="shared" si="7"/>
        <v>0</v>
      </c>
      <c r="O28" s="7">
        <f t="shared" si="8"/>
        <v>0</v>
      </c>
      <c r="P28" s="50"/>
      <c r="Q28" s="7"/>
      <c r="R28" s="7"/>
      <c r="S28" s="69">
        <v>50.333333333333329</v>
      </c>
      <c r="T28" s="52"/>
      <c r="U28" s="45"/>
      <c r="V28" s="45"/>
      <c r="W28" s="19">
        <v>22</v>
      </c>
      <c r="X28" s="52">
        <f t="shared" si="13"/>
        <v>51.333333333333329</v>
      </c>
      <c r="Y28" s="52">
        <f t="shared" si="15"/>
        <v>50.333333333333329</v>
      </c>
      <c r="Z28" s="52">
        <f t="shared" si="16"/>
        <v>52.333333333333329</v>
      </c>
      <c r="AA28" s="52">
        <f t="shared" si="14"/>
        <v>50.833333333333329</v>
      </c>
      <c r="AB28" s="45"/>
    </row>
    <row r="29" spans="1:28" ht="19.5" customHeight="1" x14ac:dyDescent="0.35">
      <c r="A29" s="48">
        <f>'Sessional + End Term Assessment'!A30</f>
        <v>23</v>
      </c>
      <c r="B29" s="49" t="str">
        <f>'Sessional + End Term Assessment'!B30</f>
        <v>23ETCCS023</v>
      </c>
      <c r="C29" s="49" t="str">
        <f>'Sessional + End Term Assessment'!C30</f>
        <v>BHUMI PALIWAL</v>
      </c>
      <c r="D29" s="50">
        <f t="shared" si="9"/>
        <v>22</v>
      </c>
      <c r="E29" s="7">
        <f t="shared" si="0"/>
        <v>1</v>
      </c>
      <c r="F29" s="7">
        <f t="shared" si="1"/>
        <v>1</v>
      </c>
      <c r="G29" s="7">
        <f t="shared" si="2"/>
        <v>1</v>
      </c>
      <c r="H29" s="50">
        <f t="shared" si="10"/>
        <v>23</v>
      </c>
      <c r="I29" s="7">
        <f t="shared" si="3"/>
        <v>1</v>
      </c>
      <c r="J29" s="7">
        <f t="shared" si="4"/>
        <v>1</v>
      </c>
      <c r="K29" s="7">
        <f t="shared" si="5"/>
        <v>1</v>
      </c>
      <c r="L29" s="88">
        <f t="shared" si="11"/>
        <v>7.6666666666666714</v>
      </c>
      <c r="M29" s="7">
        <f t="shared" si="12"/>
        <v>1</v>
      </c>
      <c r="N29" s="7">
        <f t="shared" si="7"/>
        <v>0</v>
      </c>
      <c r="O29" s="7">
        <f t="shared" si="8"/>
        <v>0</v>
      </c>
      <c r="P29" s="50"/>
      <c r="Q29" s="7"/>
      <c r="R29" s="7"/>
      <c r="S29" s="69">
        <v>52.666666666666671</v>
      </c>
      <c r="T29" s="52"/>
      <c r="U29" s="45"/>
      <c r="V29" s="45"/>
      <c r="W29" s="19">
        <v>23</v>
      </c>
      <c r="X29" s="52">
        <f t="shared" si="13"/>
        <v>53.666666666666671</v>
      </c>
      <c r="Y29" s="52">
        <f t="shared" si="15"/>
        <v>52.666666666666671</v>
      </c>
      <c r="Z29" s="52">
        <f t="shared" si="16"/>
        <v>54.666666666666671</v>
      </c>
      <c r="AA29" s="52">
        <f t="shared" si="14"/>
        <v>53.166666666666671</v>
      </c>
      <c r="AB29" s="45"/>
    </row>
    <row r="30" spans="1:28" ht="19.5" customHeight="1" x14ac:dyDescent="0.35">
      <c r="A30" s="48">
        <f>'Sessional + End Term Assessment'!A31</f>
        <v>24</v>
      </c>
      <c r="B30" s="49" t="str">
        <f>'Sessional + End Term Assessment'!B31</f>
        <v>23ETCCS024</v>
      </c>
      <c r="C30" s="49" t="str">
        <f>'Sessional + End Term Assessment'!C31</f>
        <v>CHINMAY TRIVEDI</v>
      </c>
      <c r="D30" s="50">
        <f t="shared" si="9"/>
        <v>21</v>
      </c>
      <c r="E30" s="7">
        <f t="shared" si="0"/>
        <v>1</v>
      </c>
      <c r="F30" s="7">
        <f t="shared" si="1"/>
        <v>1</v>
      </c>
      <c r="G30" s="7">
        <f t="shared" si="2"/>
        <v>1</v>
      </c>
      <c r="H30" s="50">
        <f t="shared" si="10"/>
        <v>22</v>
      </c>
      <c r="I30" s="7">
        <f t="shared" si="3"/>
        <v>1</v>
      </c>
      <c r="J30" s="7">
        <f t="shared" si="4"/>
        <v>1</v>
      </c>
      <c r="K30" s="7">
        <f t="shared" si="5"/>
        <v>1</v>
      </c>
      <c r="L30" s="88">
        <f t="shared" si="11"/>
        <v>7.3333333333333286</v>
      </c>
      <c r="M30" s="7">
        <f t="shared" si="12"/>
        <v>1</v>
      </c>
      <c r="N30" s="7">
        <f t="shared" si="7"/>
        <v>0</v>
      </c>
      <c r="O30" s="7">
        <f t="shared" si="8"/>
        <v>0</v>
      </c>
      <c r="P30" s="50"/>
      <c r="Q30" s="7"/>
      <c r="R30" s="7"/>
      <c r="S30" s="69">
        <v>50.333333333333329</v>
      </c>
      <c r="T30" s="52"/>
      <c r="U30" s="45"/>
      <c r="V30" s="45"/>
      <c r="W30" s="19">
        <v>22</v>
      </c>
      <c r="X30" s="52">
        <f t="shared" si="13"/>
        <v>51.333333333333329</v>
      </c>
      <c r="Y30" s="52">
        <f t="shared" si="15"/>
        <v>50.333333333333329</v>
      </c>
      <c r="Z30" s="52">
        <f t="shared" si="16"/>
        <v>52.333333333333329</v>
      </c>
      <c r="AA30" s="52">
        <f t="shared" si="14"/>
        <v>50.833333333333329</v>
      </c>
      <c r="AB30" s="45"/>
    </row>
    <row r="31" spans="1:28" ht="19.5" customHeight="1" x14ac:dyDescent="0.35">
      <c r="A31" s="48">
        <f>'Sessional + End Term Assessment'!A32</f>
        <v>25</v>
      </c>
      <c r="B31" s="49" t="str">
        <f>'Sessional + End Term Assessment'!B32</f>
        <v>23ETCCS025</v>
      </c>
      <c r="C31" s="49" t="str">
        <f>'Sessional + End Term Assessment'!C32</f>
        <v>DARAKSHAN KHAN</v>
      </c>
      <c r="D31" s="50">
        <f t="shared" si="9"/>
        <v>24</v>
      </c>
      <c r="E31" s="7">
        <f t="shared" si="0"/>
        <v>1</v>
      </c>
      <c r="F31" s="7">
        <f t="shared" si="1"/>
        <v>1</v>
      </c>
      <c r="G31" s="7">
        <f t="shared" si="2"/>
        <v>1</v>
      </c>
      <c r="H31" s="50">
        <f t="shared" si="10"/>
        <v>25</v>
      </c>
      <c r="I31" s="7">
        <f t="shared" si="3"/>
        <v>1</v>
      </c>
      <c r="J31" s="7">
        <f t="shared" si="4"/>
        <v>1</v>
      </c>
      <c r="K31" s="7">
        <f t="shared" si="5"/>
        <v>1</v>
      </c>
      <c r="L31" s="88">
        <f t="shared" si="11"/>
        <v>10.666666666666671</v>
      </c>
      <c r="M31" s="7">
        <f t="shared" si="12"/>
        <v>1</v>
      </c>
      <c r="N31" s="7">
        <f t="shared" si="7"/>
        <v>1</v>
      </c>
      <c r="O31" s="7">
        <f t="shared" si="8"/>
        <v>1</v>
      </c>
      <c r="P31" s="50"/>
      <c r="Q31" s="7"/>
      <c r="R31" s="7"/>
      <c r="S31" s="69">
        <v>59.666666666666671</v>
      </c>
      <c r="T31" s="52"/>
      <c r="U31" s="45"/>
      <c r="V31" s="45"/>
      <c r="W31" s="19">
        <v>26</v>
      </c>
      <c r="X31" s="52">
        <f t="shared" si="13"/>
        <v>60.666666666666671</v>
      </c>
      <c r="Y31" s="52">
        <f t="shared" si="15"/>
        <v>59.666666666666671</v>
      </c>
      <c r="Z31" s="52">
        <f t="shared" si="16"/>
        <v>61.666666666666671</v>
      </c>
      <c r="AA31" s="52">
        <f t="shared" si="14"/>
        <v>60.166666666666671</v>
      </c>
      <c r="AB31" s="45"/>
    </row>
    <row r="32" spans="1:28" ht="19.5" customHeight="1" x14ac:dyDescent="0.35">
      <c r="A32" s="48">
        <f>'Sessional + End Term Assessment'!A33</f>
        <v>26</v>
      </c>
      <c r="B32" s="49" t="str">
        <f>'Sessional + End Term Assessment'!B33</f>
        <v>23ETCCS026</v>
      </c>
      <c r="C32" s="49" t="str">
        <f>'Sessional + End Term Assessment'!C33</f>
        <v>DASHRATH JANWA</v>
      </c>
      <c r="D32" s="50">
        <f t="shared" si="9"/>
        <v>20</v>
      </c>
      <c r="E32" s="7">
        <f t="shared" si="0"/>
        <v>1</v>
      </c>
      <c r="F32" s="7">
        <f t="shared" si="1"/>
        <v>1</v>
      </c>
      <c r="G32" s="7">
        <f t="shared" si="2"/>
        <v>1</v>
      </c>
      <c r="H32" s="50">
        <f t="shared" si="10"/>
        <v>21</v>
      </c>
      <c r="I32" s="7">
        <f t="shared" si="3"/>
        <v>1</v>
      </c>
      <c r="J32" s="7">
        <f t="shared" si="4"/>
        <v>1</v>
      </c>
      <c r="K32" s="7">
        <f t="shared" si="5"/>
        <v>1</v>
      </c>
      <c r="L32" s="88">
        <f t="shared" si="11"/>
        <v>7</v>
      </c>
      <c r="M32" s="7">
        <f t="shared" si="12"/>
        <v>1</v>
      </c>
      <c r="N32" s="7">
        <f t="shared" si="7"/>
        <v>0</v>
      </c>
      <c r="O32" s="7">
        <f t="shared" si="8"/>
        <v>0</v>
      </c>
      <c r="P32" s="50"/>
      <c r="Q32" s="7"/>
      <c r="R32" s="7"/>
      <c r="S32" s="69">
        <v>48</v>
      </c>
      <c r="T32" s="52"/>
      <c r="U32" s="45"/>
      <c r="V32" s="45"/>
      <c r="W32" s="19">
        <v>21</v>
      </c>
      <c r="X32" s="52">
        <f t="shared" si="13"/>
        <v>49</v>
      </c>
      <c r="Y32" s="52">
        <f t="shared" si="15"/>
        <v>48</v>
      </c>
      <c r="Z32" s="52">
        <f t="shared" si="16"/>
        <v>50</v>
      </c>
      <c r="AA32" s="52">
        <f t="shared" si="14"/>
        <v>48.5</v>
      </c>
      <c r="AB32" s="45"/>
    </row>
    <row r="33" spans="1:28" ht="19.5" customHeight="1" x14ac:dyDescent="0.35">
      <c r="A33" s="48">
        <f>'Sessional + End Term Assessment'!A34</f>
        <v>27</v>
      </c>
      <c r="B33" s="49" t="str">
        <f>'Sessional + End Term Assessment'!B34</f>
        <v>23ETCCS027</v>
      </c>
      <c r="C33" s="49" t="str">
        <f>'Sessional + End Term Assessment'!C34</f>
        <v>DEEPAK SAINI</v>
      </c>
      <c r="D33" s="50">
        <f t="shared" si="9"/>
        <v>23</v>
      </c>
      <c r="E33" s="7">
        <f t="shared" si="0"/>
        <v>1</v>
      </c>
      <c r="F33" s="7">
        <f t="shared" si="1"/>
        <v>1</v>
      </c>
      <c r="G33" s="7">
        <f t="shared" si="2"/>
        <v>1</v>
      </c>
      <c r="H33" s="50">
        <f t="shared" si="10"/>
        <v>24</v>
      </c>
      <c r="I33" s="7">
        <f t="shared" si="3"/>
        <v>1</v>
      </c>
      <c r="J33" s="7">
        <f t="shared" si="4"/>
        <v>1</v>
      </c>
      <c r="K33" s="7">
        <f t="shared" si="5"/>
        <v>1</v>
      </c>
      <c r="L33" s="88">
        <f t="shared" si="11"/>
        <v>10.333333333333336</v>
      </c>
      <c r="M33" s="7">
        <f t="shared" si="12"/>
        <v>1</v>
      </c>
      <c r="N33" s="7">
        <f t="shared" si="7"/>
        <v>1</v>
      </c>
      <c r="O33" s="7">
        <f t="shared" si="8"/>
        <v>1</v>
      </c>
      <c r="P33" s="50"/>
      <c r="Q33" s="7"/>
      <c r="R33" s="7"/>
      <c r="S33" s="69">
        <v>57.333333333333336</v>
      </c>
      <c r="T33" s="52"/>
      <c r="U33" s="45"/>
      <c r="V33" s="45"/>
      <c r="W33" s="19">
        <v>25</v>
      </c>
      <c r="X33" s="52">
        <f t="shared" si="13"/>
        <v>58.333333333333336</v>
      </c>
      <c r="Y33" s="52">
        <f t="shared" si="15"/>
        <v>57.333333333333336</v>
      </c>
      <c r="Z33" s="52">
        <f t="shared" si="16"/>
        <v>59.333333333333336</v>
      </c>
      <c r="AA33" s="52">
        <f t="shared" si="14"/>
        <v>57.833333333333336</v>
      </c>
      <c r="AB33" s="45"/>
    </row>
    <row r="34" spans="1:28" ht="19.5" customHeight="1" x14ac:dyDescent="0.35">
      <c r="A34" s="48">
        <f>'Sessional + End Term Assessment'!A35</f>
        <v>28</v>
      </c>
      <c r="B34" s="49" t="str">
        <f>'Sessional + End Term Assessment'!B35</f>
        <v>23ETCCS028</v>
      </c>
      <c r="C34" s="49" t="str">
        <f>'Sessional + End Term Assessment'!C35</f>
        <v>DEVENDRA SINGH</v>
      </c>
      <c r="D34" s="50">
        <f t="shared" si="9"/>
        <v>23</v>
      </c>
      <c r="E34" s="7">
        <f t="shared" si="0"/>
        <v>1</v>
      </c>
      <c r="F34" s="7">
        <f t="shared" si="1"/>
        <v>1</v>
      </c>
      <c r="G34" s="7">
        <f t="shared" si="2"/>
        <v>1</v>
      </c>
      <c r="H34" s="50">
        <f t="shared" si="10"/>
        <v>24</v>
      </c>
      <c r="I34" s="7">
        <f t="shared" si="3"/>
        <v>1</v>
      </c>
      <c r="J34" s="7">
        <f t="shared" si="4"/>
        <v>1</v>
      </c>
      <c r="K34" s="7">
        <f t="shared" si="5"/>
        <v>1</v>
      </c>
      <c r="L34" s="88">
        <f t="shared" si="11"/>
        <v>10.333333333333336</v>
      </c>
      <c r="M34" s="7">
        <f t="shared" si="12"/>
        <v>1</v>
      </c>
      <c r="N34" s="7">
        <f t="shared" si="7"/>
        <v>1</v>
      </c>
      <c r="O34" s="7">
        <f t="shared" si="8"/>
        <v>1</v>
      </c>
      <c r="P34" s="50"/>
      <c r="Q34" s="7"/>
      <c r="R34" s="7"/>
      <c r="S34" s="69">
        <v>57.333333333333336</v>
      </c>
      <c r="T34" s="52"/>
      <c r="U34" s="45"/>
      <c r="V34" s="45"/>
      <c r="W34" s="19">
        <v>25</v>
      </c>
      <c r="X34" s="52">
        <f t="shared" si="13"/>
        <v>58.333333333333336</v>
      </c>
      <c r="Y34" s="52">
        <f t="shared" si="15"/>
        <v>57.333333333333336</v>
      </c>
      <c r="Z34" s="52">
        <f t="shared" si="16"/>
        <v>59.333333333333336</v>
      </c>
      <c r="AA34" s="52">
        <f t="shared" si="14"/>
        <v>57.833333333333336</v>
      </c>
      <c r="AB34" s="45"/>
    </row>
    <row r="35" spans="1:28" ht="19.5" customHeight="1" x14ac:dyDescent="0.35">
      <c r="A35" s="48">
        <f>'Sessional + End Term Assessment'!A36</f>
        <v>29</v>
      </c>
      <c r="B35" s="49" t="str">
        <f>'Sessional + End Term Assessment'!B36</f>
        <v>23ETCCS029</v>
      </c>
      <c r="C35" s="49" t="str">
        <f>'Sessional + End Term Assessment'!C36</f>
        <v>DEVIKA SAJEEV</v>
      </c>
      <c r="D35" s="50">
        <f t="shared" si="9"/>
        <v>23</v>
      </c>
      <c r="E35" s="7">
        <f t="shared" si="0"/>
        <v>1</v>
      </c>
      <c r="F35" s="7">
        <f t="shared" si="1"/>
        <v>1</v>
      </c>
      <c r="G35" s="7">
        <f t="shared" si="2"/>
        <v>1</v>
      </c>
      <c r="H35" s="50">
        <f t="shared" si="10"/>
        <v>24</v>
      </c>
      <c r="I35" s="7">
        <f t="shared" si="3"/>
        <v>1</v>
      </c>
      <c r="J35" s="7">
        <f t="shared" si="4"/>
        <v>1</v>
      </c>
      <c r="K35" s="7">
        <f t="shared" si="5"/>
        <v>1</v>
      </c>
      <c r="L35" s="88">
        <f t="shared" si="11"/>
        <v>10.333333333333336</v>
      </c>
      <c r="M35" s="7">
        <f t="shared" si="12"/>
        <v>1</v>
      </c>
      <c r="N35" s="7">
        <f t="shared" si="7"/>
        <v>1</v>
      </c>
      <c r="O35" s="7">
        <f t="shared" si="8"/>
        <v>1</v>
      </c>
      <c r="P35" s="50"/>
      <c r="Q35" s="7"/>
      <c r="R35" s="7"/>
      <c r="S35" s="69">
        <v>57.333333333333336</v>
      </c>
      <c r="T35" s="52"/>
      <c r="U35" s="45"/>
      <c r="V35" s="45"/>
      <c r="W35" s="19">
        <v>25</v>
      </c>
      <c r="X35" s="52">
        <f t="shared" si="13"/>
        <v>58.333333333333336</v>
      </c>
      <c r="Y35" s="52">
        <f t="shared" si="15"/>
        <v>57.333333333333336</v>
      </c>
      <c r="Z35" s="52">
        <f t="shared" si="16"/>
        <v>59.333333333333336</v>
      </c>
      <c r="AA35" s="52">
        <f t="shared" si="14"/>
        <v>57.833333333333336</v>
      </c>
      <c r="AB35" s="45"/>
    </row>
    <row r="36" spans="1:28" ht="19.5" customHeight="1" x14ac:dyDescent="0.35">
      <c r="A36" s="48">
        <f>'Sessional + End Term Assessment'!A37</f>
        <v>30</v>
      </c>
      <c r="B36" s="49" t="str">
        <f>'Sessional + End Term Assessment'!B37</f>
        <v>23ETCCS030</v>
      </c>
      <c r="C36" s="49" t="str">
        <f>'Sessional + End Term Assessment'!C37</f>
        <v>DHRUV AMETA</v>
      </c>
      <c r="D36" s="50">
        <f t="shared" si="9"/>
        <v>20</v>
      </c>
      <c r="E36" s="7">
        <f t="shared" si="0"/>
        <v>1</v>
      </c>
      <c r="F36" s="7">
        <f t="shared" si="1"/>
        <v>1</v>
      </c>
      <c r="G36" s="7">
        <f t="shared" si="2"/>
        <v>1</v>
      </c>
      <c r="H36" s="50">
        <f t="shared" si="10"/>
        <v>21</v>
      </c>
      <c r="I36" s="7">
        <f t="shared" si="3"/>
        <v>1</v>
      </c>
      <c r="J36" s="7">
        <f t="shared" si="4"/>
        <v>1</v>
      </c>
      <c r="K36" s="7">
        <f t="shared" si="5"/>
        <v>1</v>
      </c>
      <c r="L36" s="88">
        <f t="shared" si="11"/>
        <v>7</v>
      </c>
      <c r="M36" s="7">
        <f t="shared" si="12"/>
        <v>1</v>
      </c>
      <c r="N36" s="7">
        <f t="shared" si="7"/>
        <v>0</v>
      </c>
      <c r="O36" s="7">
        <f t="shared" si="8"/>
        <v>0</v>
      </c>
      <c r="P36" s="50"/>
      <c r="Q36" s="7"/>
      <c r="R36" s="7"/>
      <c r="S36" s="69">
        <v>48</v>
      </c>
      <c r="T36" s="52"/>
      <c r="U36" s="45"/>
      <c r="V36" s="45"/>
      <c r="W36" s="19">
        <v>21</v>
      </c>
      <c r="X36" s="52">
        <f t="shared" si="13"/>
        <v>49</v>
      </c>
      <c r="Y36" s="52">
        <f t="shared" si="15"/>
        <v>48</v>
      </c>
      <c r="Z36" s="52">
        <f t="shared" si="16"/>
        <v>50</v>
      </c>
      <c r="AA36" s="52">
        <f t="shared" si="14"/>
        <v>48.5</v>
      </c>
      <c r="AB36" s="45"/>
    </row>
    <row r="37" spans="1:28" ht="19.5" customHeight="1" x14ac:dyDescent="0.35">
      <c r="A37" s="48">
        <f>'Sessional + End Term Assessment'!A38</f>
        <v>31</v>
      </c>
      <c r="B37" s="49" t="str">
        <f>'Sessional + End Term Assessment'!B38</f>
        <v>23ETCCS031</v>
      </c>
      <c r="C37" s="49" t="str">
        <f>'Sessional + End Term Assessment'!C38</f>
        <v>DIBYOJYOTI BAL</v>
      </c>
      <c r="D37" s="50">
        <f t="shared" si="9"/>
        <v>27</v>
      </c>
      <c r="E37" s="7">
        <f t="shared" si="0"/>
        <v>1</v>
      </c>
      <c r="F37" s="7">
        <f t="shared" si="1"/>
        <v>1</v>
      </c>
      <c r="G37" s="7">
        <f t="shared" si="2"/>
        <v>1</v>
      </c>
      <c r="H37" s="50">
        <f t="shared" si="10"/>
        <v>28</v>
      </c>
      <c r="I37" s="7">
        <f t="shared" si="3"/>
        <v>1</v>
      </c>
      <c r="J37" s="7">
        <f t="shared" si="4"/>
        <v>1</v>
      </c>
      <c r="K37" s="7">
        <f t="shared" si="5"/>
        <v>1</v>
      </c>
      <c r="L37" s="88">
        <f t="shared" si="11"/>
        <v>11.666666666666671</v>
      </c>
      <c r="M37" s="7">
        <f t="shared" si="12"/>
        <v>1</v>
      </c>
      <c r="N37" s="7">
        <f t="shared" si="7"/>
        <v>1</v>
      </c>
      <c r="O37" s="7">
        <f t="shared" si="8"/>
        <v>1</v>
      </c>
      <c r="P37" s="50"/>
      <c r="Q37" s="7"/>
      <c r="R37" s="7"/>
      <c r="S37" s="69">
        <v>66.666666666666671</v>
      </c>
      <c r="T37" s="52"/>
      <c r="U37" s="45"/>
      <c r="V37" s="45"/>
      <c r="W37" s="19">
        <v>29</v>
      </c>
      <c r="X37" s="52">
        <f t="shared" si="13"/>
        <v>67.666666666666671</v>
      </c>
      <c r="Y37" s="52">
        <f t="shared" si="15"/>
        <v>66.666666666666671</v>
      </c>
      <c r="Z37" s="52">
        <f t="shared" si="16"/>
        <v>68.666666666666671</v>
      </c>
      <c r="AA37" s="52">
        <f t="shared" si="14"/>
        <v>67.166666666666671</v>
      </c>
      <c r="AB37" s="45"/>
    </row>
    <row r="38" spans="1:28" ht="19.5" customHeight="1" x14ac:dyDescent="0.35">
      <c r="A38" s="48">
        <f>'Sessional + End Term Assessment'!A39</f>
        <v>32</v>
      </c>
      <c r="B38" s="49" t="str">
        <f>'Sessional + End Term Assessment'!B39</f>
        <v>23ETCCS032</v>
      </c>
      <c r="C38" s="49" t="str">
        <f>'Sessional + End Term Assessment'!C39</f>
        <v>DIKSHIT SUTHAR</v>
      </c>
      <c r="D38" s="50">
        <f t="shared" si="9"/>
        <v>27</v>
      </c>
      <c r="E38" s="7">
        <f t="shared" si="0"/>
        <v>1</v>
      </c>
      <c r="F38" s="7">
        <f t="shared" si="1"/>
        <v>1</v>
      </c>
      <c r="G38" s="7">
        <f t="shared" si="2"/>
        <v>1</v>
      </c>
      <c r="H38" s="50">
        <f t="shared" si="10"/>
        <v>28</v>
      </c>
      <c r="I38" s="7">
        <f t="shared" si="3"/>
        <v>1</v>
      </c>
      <c r="J38" s="7">
        <f t="shared" si="4"/>
        <v>1</v>
      </c>
      <c r="K38" s="7">
        <f t="shared" si="5"/>
        <v>1</v>
      </c>
      <c r="L38" s="88">
        <f t="shared" si="11"/>
        <v>11.666666666666671</v>
      </c>
      <c r="M38" s="7">
        <f t="shared" si="12"/>
        <v>1</v>
      </c>
      <c r="N38" s="7">
        <f t="shared" si="7"/>
        <v>1</v>
      </c>
      <c r="O38" s="7">
        <f t="shared" si="8"/>
        <v>1</v>
      </c>
      <c r="P38" s="50"/>
      <c r="Q38" s="7"/>
      <c r="R38" s="7"/>
      <c r="S38" s="69">
        <v>66.666666666666671</v>
      </c>
      <c r="T38" s="52"/>
      <c r="U38" s="45"/>
      <c r="V38" s="45"/>
      <c r="W38" s="19">
        <v>29</v>
      </c>
      <c r="X38" s="52">
        <f t="shared" si="13"/>
        <v>67.666666666666671</v>
      </c>
      <c r="Y38" s="52">
        <f t="shared" si="15"/>
        <v>66.666666666666671</v>
      </c>
      <c r="Z38" s="52">
        <f t="shared" si="16"/>
        <v>68.666666666666671</v>
      </c>
      <c r="AA38" s="52">
        <f t="shared" si="14"/>
        <v>67.166666666666671</v>
      </c>
      <c r="AB38" s="45"/>
    </row>
    <row r="39" spans="1:28" ht="19.5" customHeight="1" x14ac:dyDescent="0.35">
      <c r="A39" s="48">
        <f>'Sessional + End Term Assessment'!A40</f>
        <v>33</v>
      </c>
      <c r="B39" s="49" t="str">
        <f>'Sessional + End Term Assessment'!B40</f>
        <v>23ETCCS033</v>
      </c>
      <c r="C39" s="49" t="str">
        <f>'Sessional + End Term Assessment'!C40</f>
        <v>DISHI GUPTA</v>
      </c>
      <c r="D39" s="50">
        <f t="shared" si="9"/>
        <v>26</v>
      </c>
      <c r="E39" s="7">
        <f t="shared" si="0"/>
        <v>1</v>
      </c>
      <c r="F39" s="7">
        <f t="shared" si="1"/>
        <v>1</v>
      </c>
      <c r="G39" s="7">
        <f t="shared" si="2"/>
        <v>1</v>
      </c>
      <c r="H39" s="50">
        <f t="shared" si="10"/>
        <v>27</v>
      </c>
      <c r="I39" s="7">
        <f t="shared" si="3"/>
        <v>1</v>
      </c>
      <c r="J39" s="7">
        <f t="shared" si="4"/>
        <v>1</v>
      </c>
      <c r="K39" s="7">
        <f t="shared" si="5"/>
        <v>1</v>
      </c>
      <c r="L39" s="88">
        <f t="shared" si="11"/>
        <v>11.333333333333329</v>
      </c>
      <c r="M39" s="7">
        <f t="shared" si="12"/>
        <v>1</v>
      </c>
      <c r="N39" s="7">
        <f t="shared" si="7"/>
        <v>1</v>
      </c>
      <c r="O39" s="7">
        <f t="shared" si="8"/>
        <v>1</v>
      </c>
      <c r="P39" s="50"/>
      <c r="Q39" s="7"/>
      <c r="R39" s="7"/>
      <c r="S39" s="69">
        <v>64.333333333333329</v>
      </c>
      <c r="T39" s="52"/>
      <c r="U39" s="45"/>
      <c r="V39" s="45"/>
      <c r="W39" s="19">
        <v>28</v>
      </c>
      <c r="X39" s="52">
        <f t="shared" si="13"/>
        <v>65.333333333333329</v>
      </c>
      <c r="Y39" s="52">
        <f t="shared" si="15"/>
        <v>64.333333333333329</v>
      </c>
      <c r="Z39" s="52">
        <f t="shared" si="16"/>
        <v>66.333333333333329</v>
      </c>
      <c r="AA39" s="52">
        <f t="shared" si="14"/>
        <v>64.833333333333329</v>
      </c>
      <c r="AB39" s="45"/>
    </row>
    <row r="40" spans="1:28" ht="19.5" customHeight="1" x14ac:dyDescent="0.35">
      <c r="A40" s="48">
        <f>'Sessional + End Term Assessment'!A41</f>
        <v>34</v>
      </c>
      <c r="B40" s="49" t="str">
        <f>'Sessional + End Term Assessment'!B41</f>
        <v>23ETCCS034</v>
      </c>
      <c r="C40" s="49" t="str">
        <f>'Sessional + End Term Assessment'!C41</f>
        <v>DISHITA JAIN</v>
      </c>
      <c r="D40" s="50">
        <f t="shared" si="9"/>
        <v>26</v>
      </c>
      <c r="E40" s="7">
        <f t="shared" si="0"/>
        <v>1</v>
      </c>
      <c r="F40" s="7">
        <f t="shared" si="1"/>
        <v>1</v>
      </c>
      <c r="G40" s="7">
        <f t="shared" si="2"/>
        <v>1</v>
      </c>
      <c r="H40" s="50">
        <f t="shared" si="10"/>
        <v>27</v>
      </c>
      <c r="I40" s="7">
        <f t="shared" si="3"/>
        <v>1</v>
      </c>
      <c r="J40" s="7">
        <f t="shared" si="4"/>
        <v>1</v>
      </c>
      <c r="K40" s="7">
        <f t="shared" si="5"/>
        <v>1</v>
      </c>
      <c r="L40" s="88">
        <f t="shared" si="11"/>
        <v>11.333333333333329</v>
      </c>
      <c r="M40" s="7">
        <f t="shared" si="12"/>
        <v>1</v>
      </c>
      <c r="N40" s="7">
        <f t="shared" si="7"/>
        <v>1</v>
      </c>
      <c r="O40" s="7">
        <f t="shared" si="8"/>
        <v>1</v>
      </c>
      <c r="P40" s="50"/>
      <c r="Q40" s="7"/>
      <c r="R40" s="7"/>
      <c r="S40" s="69">
        <v>64.333333333333329</v>
      </c>
      <c r="T40" s="52"/>
      <c r="U40" s="45"/>
      <c r="V40" s="45"/>
      <c r="W40" s="19">
        <v>28</v>
      </c>
      <c r="X40" s="52">
        <f t="shared" si="13"/>
        <v>65.333333333333329</v>
      </c>
      <c r="Y40" s="52">
        <f t="shared" si="15"/>
        <v>64.333333333333329</v>
      </c>
      <c r="Z40" s="52">
        <f t="shared" si="16"/>
        <v>66.333333333333329</v>
      </c>
      <c r="AA40" s="52">
        <f t="shared" si="14"/>
        <v>64.833333333333329</v>
      </c>
      <c r="AB40" s="45"/>
    </row>
    <row r="41" spans="1:28" ht="19.5" customHeight="1" x14ac:dyDescent="0.35">
      <c r="A41" s="48">
        <f>'Sessional + End Term Assessment'!A42</f>
        <v>35</v>
      </c>
      <c r="B41" s="49" t="str">
        <f>'Sessional + End Term Assessment'!B42</f>
        <v>23ETCCS035</v>
      </c>
      <c r="C41" s="49" t="str">
        <f>'Sessional + End Term Assessment'!C42</f>
        <v>DIVYANSH BOLIA</v>
      </c>
      <c r="D41" s="50">
        <f t="shared" si="9"/>
        <v>20</v>
      </c>
      <c r="E41" s="7">
        <f t="shared" si="0"/>
        <v>1</v>
      </c>
      <c r="F41" s="7">
        <f t="shared" si="1"/>
        <v>1</v>
      </c>
      <c r="G41" s="7">
        <f t="shared" si="2"/>
        <v>1</v>
      </c>
      <c r="H41" s="50">
        <f t="shared" si="10"/>
        <v>21</v>
      </c>
      <c r="I41" s="7">
        <f t="shared" si="3"/>
        <v>1</v>
      </c>
      <c r="J41" s="7">
        <f t="shared" si="4"/>
        <v>1</v>
      </c>
      <c r="K41" s="7">
        <f t="shared" si="5"/>
        <v>1</v>
      </c>
      <c r="L41" s="88">
        <f t="shared" si="11"/>
        <v>7</v>
      </c>
      <c r="M41" s="7">
        <f t="shared" si="12"/>
        <v>1</v>
      </c>
      <c r="N41" s="7">
        <f t="shared" si="7"/>
        <v>0</v>
      </c>
      <c r="O41" s="7">
        <f t="shared" si="8"/>
        <v>0</v>
      </c>
      <c r="P41" s="50"/>
      <c r="Q41" s="7"/>
      <c r="R41" s="7"/>
      <c r="S41" s="69">
        <v>48</v>
      </c>
      <c r="T41" s="52"/>
      <c r="U41" s="45"/>
      <c r="V41" s="45"/>
      <c r="W41" s="19">
        <v>21</v>
      </c>
      <c r="X41" s="52">
        <f t="shared" si="13"/>
        <v>49</v>
      </c>
      <c r="Y41" s="52">
        <f t="shared" si="15"/>
        <v>48</v>
      </c>
      <c r="Z41" s="52">
        <f t="shared" si="16"/>
        <v>50</v>
      </c>
      <c r="AA41" s="52">
        <f t="shared" si="14"/>
        <v>48.5</v>
      </c>
      <c r="AB41" s="45"/>
    </row>
    <row r="42" spans="1:28" ht="19.5" customHeight="1" x14ac:dyDescent="0.35">
      <c r="A42" s="48">
        <f>'Sessional + End Term Assessment'!A43</f>
        <v>36</v>
      </c>
      <c r="B42" s="49" t="str">
        <f>'Sessional + End Term Assessment'!B43</f>
        <v>23ETCCS036</v>
      </c>
      <c r="C42" s="49" t="str">
        <f>'Sessional + End Term Assessment'!C43</f>
        <v>DIVYANSHU RAJ TAILOR</v>
      </c>
      <c r="D42" s="50">
        <f t="shared" si="9"/>
        <v>25</v>
      </c>
      <c r="E42" s="7">
        <f t="shared" si="0"/>
        <v>1</v>
      </c>
      <c r="F42" s="7">
        <f t="shared" si="1"/>
        <v>1</v>
      </c>
      <c r="G42" s="7">
        <f t="shared" si="2"/>
        <v>1</v>
      </c>
      <c r="H42" s="50">
        <f t="shared" si="10"/>
        <v>26</v>
      </c>
      <c r="I42" s="7">
        <f t="shared" si="3"/>
        <v>1</v>
      </c>
      <c r="J42" s="7">
        <f t="shared" si="4"/>
        <v>1</v>
      </c>
      <c r="K42" s="7">
        <f t="shared" si="5"/>
        <v>1</v>
      </c>
      <c r="L42" s="88">
        <f t="shared" si="11"/>
        <v>11</v>
      </c>
      <c r="M42" s="7">
        <f t="shared" si="12"/>
        <v>1</v>
      </c>
      <c r="N42" s="7">
        <f t="shared" si="7"/>
        <v>1</v>
      </c>
      <c r="O42" s="7">
        <f t="shared" si="8"/>
        <v>1</v>
      </c>
      <c r="P42" s="50"/>
      <c r="Q42" s="7"/>
      <c r="R42" s="7"/>
      <c r="S42" s="69">
        <v>62</v>
      </c>
      <c r="T42" s="52"/>
      <c r="U42" s="45"/>
      <c r="V42" s="45"/>
      <c r="W42" s="19">
        <v>27</v>
      </c>
      <c r="X42" s="52">
        <f t="shared" si="13"/>
        <v>63</v>
      </c>
      <c r="Y42" s="52">
        <f t="shared" si="15"/>
        <v>62</v>
      </c>
      <c r="Z42" s="52">
        <f t="shared" si="16"/>
        <v>64</v>
      </c>
      <c r="AA42" s="52">
        <f t="shared" si="14"/>
        <v>62.5</v>
      </c>
      <c r="AB42" s="45"/>
    </row>
    <row r="43" spans="1:28" ht="19.5" customHeight="1" x14ac:dyDescent="0.35">
      <c r="A43" s="48">
        <f>'Sessional + End Term Assessment'!A44</f>
        <v>37</v>
      </c>
      <c r="B43" s="49" t="str">
        <f>'Sessional + End Term Assessment'!B44</f>
        <v>23ETCCS037</v>
      </c>
      <c r="C43" s="49" t="str">
        <f>'Sessional + End Term Assessment'!C44</f>
        <v>GAURAV JOSHI</v>
      </c>
      <c r="D43" s="50">
        <f t="shared" si="9"/>
        <v>19</v>
      </c>
      <c r="E43" s="7">
        <f t="shared" si="0"/>
        <v>1</v>
      </c>
      <c r="F43" s="7">
        <f t="shared" si="1"/>
        <v>1</v>
      </c>
      <c r="G43" s="7">
        <f t="shared" si="2"/>
        <v>0</v>
      </c>
      <c r="H43" s="50">
        <f t="shared" si="10"/>
        <v>20</v>
      </c>
      <c r="I43" s="7">
        <f t="shared" si="3"/>
        <v>1</v>
      </c>
      <c r="J43" s="7">
        <f t="shared" si="4"/>
        <v>1</v>
      </c>
      <c r="K43" s="7">
        <f t="shared" si="5"/>
        <v>1</v>
      </c>
      <c r="L43" s="88">
        <f t="shared" si="11"/>
        <v>6.6666666666666643</v>
      </c>
      <c r="M43" s="7">
        <f t="shared" si="12"/>
        <v>0</v>
      </c>
      <c r="N43" s="7">
        <f t="shared" si="7"/>
        <v>0</v>
      </c>
      <c r="O43" s="7">
        <f t="shared" si="8"/>
        <v>0</v>
      </c>
      <c r="P43" s="50"/>
      <c r="Q43" s="7"/>
      <c r="R43" s="7"/>
      <c r="S43" s="69">
        <v>45.666666666666664</v>
      </c>
      <c r="T43" s="52"/>
      <c r="U43" s="45"/>
      <c r="V43" s="45"/>
      <c r="W43" s="19">
        <v>20</v>
      </c>
      <c r="X43" s="52">
        <f t="shared" si="13"/>
        <v>46.666666666666664</v>
      </c>
      <c r="Y43" s="52">
        <f t="shared" si="15"/>
        <v>45.666666666666664</v>
      </c>
      <c r="Z43" s="52">
        <f t="shared" si="16"/>
        <v>47.666666666666664</v>
      </c>
      <c r="AA43" s="52">
        <f t="shared" si="14"/>
        <v>46.166666666666664</v>
      </c>
      <c r="AB43" s="45"/>
    </row>
    <row r="44" spans="1:28" ht="19.5" customHeight="1" x14ac:dyDescent="0.35">
      <c r="A44" s="48">
        <f>'Sessional + End Term Assessment'!A45</f>
        <v>38</v>
      </c>
      <c r="B44" s="49" t="str">
        <f>'Sessional + End Term Assessment'!B45</f>
        <v>23ETCCS038</v>
      </c>
      <c r="C44" s="49" t="str">
        <f>'Sessional + End Term Assessment'!C45</f>
        <v>GITIKA TRIVEDI</v>
      </c>
      <c r="D44" s="50">
        <f t="shared" si="9"/>
        <v>18</v>
      </c>
      <c r="E44" s="7">
        <f t="shared" si="0"/>
        <v>1</v>
      </c>
      <c r="F44" s="7">
        <f t="shared" si="1"/>
        <v>1</v>
      </c>
      <c r="G44" s="7">
        <f t="shared" si="2"/>
        <v>0</v>
      </c>
      <c r="H44" s="50">
        <f t="shared" si="10"/>
        <v>19</v>
      </c>
      <c r="I44" s="7">
        <f t="shared" si="3"/>
        <v>1</v>
      </c>
      <c r="J44" s="7">
        <f t="shared" si="4"/>
        <v>1</v>
      </c>
      <c r="K44" s="7">
        <f t="shared" si="5"/>
        <v>0</v>
      </c>
      <c r="L44" s="88">
        <f t="shared" si="11"/>
        <v>6.3333333333333286</v>
      </c>
      <c r="M44" s="7">
        <f t="shared" si="12"/>
        <v>0</v>
      </c>
      <c r="N44" s="7">
        <f t="shared" si="7"/>
        <v>0</v>
      </c>
      <c r="O44" s="7">
        <f t="shared" si="8"/>
        <v>0</v>
      </c>
      <c r="P44" s="50"/>
      <c r="Q44" s="7"/>
      <c r="R44" s="7"/>
      <c r="S44" s="69">
        <v>43.333333333333329</v>
      </c>
      <c r="T44" s="52"/>
      <c r="U44" s="45"/>
      <c r="V44" s="45"/>
      <c r="W44" s="19">
        <v>19</v>
      </c>
      <c r="X44" s="52">
        <f t="shared" si="13"/>
        <v>44.333333333333329</v>
      </c>
      <c r="Y44" s="52">
        <f t="shared" si="15"/>
        <v>43.333333333333329</v>
      </c>
      <c r="Z44" s="52">
        <f t="shared" si="16"/>
        <v>45.333333333333329</v>
      </c>
      <c r="AA44" s="52">
        <f t="shared" si="14"/>
        <v>43.833333333333329</v>
      </c>
      <c r="AB44" s="45"/>
    </row>
    <row r="45" spans="1:28" ht="19.5" customHeight="1" x14ac:dyDescent="0.35">
      <c r="A45" s="48">
        <f>'Sessional + End Term Assessment'!A46</f>
        <v>39</v>
      </c>
      <c r="B45" s="49" t="str">
        <f>'Sessional + End Term Assessment'!B46</f>
        <v>23ETCCS039</v>
      </c>
      <c r="C45" s="49" t="str">
        <f>'Sessional + End Term Assessment'!C46</f>
        <v>GOURAV CHANDALIYA</v>
      </c>
      <c r="D45" s="50">
        <f t="shared" si="9"/>
        <v>19</v>
      </c>
      <c r="E45" s="7">
        <f t="shared" si="0"/>
        <v>1</v>
      </c>
      <c r="F45" s="7">
        <f t="shared" si="1"/>
        <v>1</v>
      </c>
      <c r="G45" s="7">
        <f t="shared" si="2"/>
        <v>0</v>
      </c>
      <c r="H45" s="50">
        <f t="shared" si="10"/>
        <v>20</v>
      </c>
      <c r="I45" s="7">
        <f t="shared" si="3"/>
        <v>1</v>
      </c>
      <c r="J45" s="7">
        <f t="shared" si="4"/>
        <v>1</v>
      </c>
      <c r="K45" s="7">
        <f t="shared" si="5"/>
        <v>1</v>
      </c>
      <c r="L45" s="88">
        <f t="shared" si="11"/>
        <v>6.6666666666666643</v>
      </c>
      <c r="M45" s="7">
        <f t="shared" si="12"/>
        <v>0</v>
      </c>
      <c r="N45" s="7">
        <f t="shared" si="7"/>
        <v>0</v>
      </c>
      <c r="O45" s="7">
        <f t="shared" si="8"/>
        <v>0</v>
      </c>
      <c r="P45" s="50"/>
      <c r="Q45" s="7"/>
      <c r="R45" s="7"/>
      <c r="S45" s="69">
        <v>45.666666666666664</v>
      </c>
      <c r="T45" s="52"/>
      <c r="U45" s="45"/>
      <c r="V45" s="45"/>
      <c r="W45" s="19">
        <v>20</v>
      </c>
      <c r="X45" s="52">
        <f t="shared" si="13"/>
        <v>46.666666666666664</v>
      </c>
      <c r="Y45" s="52">
        <f t="shared" si="15"/>
        <v>45.666666666666664</v>
      </c>
      <c r="Z45" s="52">
        <f t="shared" si="16"/>
        <v>47.666666666666664</v>
      </c>
      <c r="AA45" s="52">
        <f t="shared" si="14"/>
        <v>46.166666666666664</v>
      </c>
      <c r="AB45" s="45"/>
    </row>
    <row r="46" spans="1:28" ht="19.5" customHeight="1" x14ac:dyDescent="0.35">
      <c r="A46" s="48">
        <f>'Sessional + End Term Assessment'!A47</f>
        <v>40</v>
      </c>
      <c r="B46" s="49" t="str">
        <f>'Sessional + End Term Assessment'!B47</f>
        <v>23ETCCS040</v>
      </c>
      <c r="C46" s="49" t="str">
        <f>'Sessional + End Term Assessment'!C47</f>
        <v>GOURI SHRIMALI</v>
      </c>
      <c r="D46" s="50">
        <f t="shared" si="9"/>
        <v>22</v>
      </c>
      <c r="E46" s="7">
        <f t="shared" si="0"/>
        <v>1</v>
      </c>
      <c r="F46" s="7">
        <f t="shared" si="1"/>
        <v>1</v>
      </c>
      <c r="G46" s="7">
        <f t="shared" si="2"/>
        <v>1</v>
      </c>
      <c r="H46" s="50">
        <f t="shared" si="10"/>
        <v>23</v>
      </c>
      <c r="I46" s="7">
        <f t="shared" si="3"/>
        <v>1</v>
      </c>
      <c r="J46" s="7">
        <f t="shared" si="4"/>
        <v>1</v>
      </c>
      <c r="K46" s="7">
        <f t="shared" si="5"/>
        <v>1</v>
      </c>
      <c r="L46" s="88">
        <f t="shared" si="11"/>
        <v>10</v>
      </c>
      <c r="M46" s="7">
        <f t="shared" si="12"/>
        <v>1</v>
      </c>
      <c r="N46" s="7">
        <f t="shared" si="7"/>
        <v>1</v>
      </c>
      <c r="O46" s="7">
        <f t="shared" si="8"/>
        <v>1</v>
      </c>
      <c r="P46" s="50"/>
      <c r="Q46" s="7"/>
      <c r="R46" s="7"/>
      <c r="S46" s="69">
        <v>55</v>
      </c>
      <c r="T46" s="52"/>
      <c r="U46" s="45"/>
      <c r="V46" s="45"/>
      <c r="W46" s="19">
        <v>24</v>
      </c>
      <c r="X46" s="52">
        <f t="shared" si="13"/>
        <v>56</v>
      </c>
      <c r="Y46" s="52">
        <f t="shared" si="15"/>
        <v>55</v>
      </c>
      <c r="Z46" s="52">
        <f t="shared" si="16"/>
        <v>57</v>
      </c>
      <c r="AA46" s="52">
        <f t="shared" si="14"/>
        <v>55.5</v>
      </c>
      <c r="AB46" s="45"/>
    </row>
    <row r="47" spans="1:28" ht="19.5" customHeight="1" x14ac:dyDescent="0.35">
      <c r="A47" s="48">
        <f>'Sessional + End Term Assessment'!A48</f>
        <v>41</v>
      </c>
      <c r="B47" s="49" t="str">
        <f>'Sessional + End Term Assessment'!B48</f>
        <v>23ETCCS041</v>
      </c>
      <c r="C47" s="49" t="str">
        <f>'Sessional + End Term Assessment'!C48</f>
        <v>GURJAR NIKUNJ GIRDHARLAL</v>
      </c>
      <c r="D47" s="50">
        <f t="shared" si="9"/>
        <v>20</v>
      </c>
      <c r="E47" s="7">
        <f t="shared" si="0"/>
        <v>1</v>
      </c>
      <c r="F47" s="7">
        <f t="shared" si="1"/>
        <v>1</v>
      </c>
      <c r="G47" s="7">
        <f t="shared" si="2"/>
        <v>1</v>
      </c>
      <c r="H47" s="50">
        <f t="shared" si="10"/>
        <v>21</v>
      </c>
      <c r="I47" s="7">
        <f t="shared" si="3"/>
        <v>1</v>
      </c>
      <c r="J47" s="7">
        <f t="shared" si="4"/>
        <v>1</v>
      </c>
      <c r="K47" s="7">
        <f t="shared" si="5"/>
        <v>1</v>
      </c>
      <c r="L47" s="88">
        <f t="shared" si="11"/>
        <v>7</v>
      </c>
      <c r="M47" s="7">
        <f t="shared" si="12"/>
        <v>1</v>
      </c>
      <c r="N47" s="7">
        <f t="shared" si="7"/>
        <v>0</v>
      </c>
      <c r="O47" s="7">
        <f t="shared" si="8"/>
        <v>0</v>
      </c>
      <c r="P47" s="50"/>
      <c r="Q47" s="7"/>
      <c r="R47" s="7"/>
      <c r="S47" s="69">
        <v>48</v>
      </c>
      <c r="T47" s="52"/>
      <c r="U47" s="45"/>
      <c r="V47" s="45"/>
      <c r="W47" s="19">
        <v>21</v>
      </c>
      <c r="X47" s="52">
        <f t="shared" si="13"/>
        <v>49</v>
      </c>
      <c r="Y47" s="52">
        <f t="shared" si="15"/>
        <v>48</v>
      </c>
      <c r="Z47" s="52">
        <f t="shared" si="16"/>
        <v>50</v>
      </c>
      <c r="AA47" s="52">
        <f t="shared" si="14"/>
        <v>48.5</v>
      </c>
      <c r="AB47" s="45"/>
    </row>
    <row r="48" spans="1:28" ht="19.5" customHeight="1" x14ac:dyDescent="0.35">
      <c r="A48" s="48">
        <f>'Sessional + End Term Assessment'!A49</f>
        <v>42</v>
      </c>
      <c r="B48" s="49" t="str">
        <f>'Sessional + End Term Assessment'!B49</f>
        <v>23ETCCS042</v>
      </c>
      <c r="C48" s="49" t="str">
        <f>'Sessional + End Term Assessment'!C49</f>
        <v>HARIDRUMAD SINGH JHALA</v>
      </c>
      <c r="D48" s="50">
        <f t="shared" si="9"/>
        <v>19</v>
      </c>
      <c r="E48" s="7">
        <f t="shared" si="0"/>
        <v>1</v>
      </c>
      <c r="F48" s="7">
        <f t="shared" si="1"/>
        <v>1</v>
      </c>
      <c r="G48" s="7">
        <f t="shared" si="2"/>
        <v>0</v>
      </c>
      <c r="H48" s="50">
        <f t="shared" si="10"/>
        <v>20</v>
      </c>
      <c r="I48" s="7">
        <f t="shared" si="3"/>
        <v>1</v>
      </c>
      <c r="J48" s="7">
        <f t="shared" si="4"/>
        <v>1</v>
      </c>
      <c r="K48" s="7">
        <f t="shared" si="5"/>
        <v>1</v>
      </c>
      <c r="L48" s="88">
        <f t="shared" si="11"/>
        <v>6.6666666666666643</v>
      </c>
      <c r="M48" s="7">
        <f t="shared" si="12"/>
        <v>0</v>
      </c>
      <c r="N48" s="7">
        <f t="shared" si="7"/>
        <v>0</v>
      </c>
      <c r="O48" s="7">
        <f t="shared" si="8"/>
        <v>0</v>
      </c>
      <c r="P48" s="50"/>
      <c r="Q48" s="7"/>
      <c r="R48" s="7"/>
      <c r="S48" s="69">
        <v>45.666666666666664</v>
      </c>
      <c r="T48" s="52"/>
      <c r="U48" s="45"/>
      <c r="V48" s="45"/>
      <c r="W48" s="19">
        <v>20</v>
      </c>
      <c r="X48" s="52">
        <f t="shared" si="13"/>
        <v>46.666666666666664</v>
      </c>
      <c r="Y48" s="52">
        <f t="shared" si="15"/>
        <v>45.666666666666664</v>
      </c>
      <c r="Z48" s="52">
        <f t="shared" si="16"/>
        <v>47.666666666666664</v>
      </c>
      <c r="AA48" s="52">
        <f t="shared" si="14"/>
        <v>46.166666666666664</v>
      </c>
      <c r="AB48" s="45"/>
    </row>
    <row r="49" spans="1:28" ht="19.5" customHeight="1" x14ac:dyDescent="0.35">
      <c r="A49" s="48">
        <f>'Sessional + End Term Assessment'!A50</f>
        <v>43</v>
      </c>
      <c r="B49" s="49" t="str">
        <f>'Sessional + End Term Assessment'!B50</f>
        <v>23ETCCS043</v>
      </c>
      <c r="C49" s="49" t="str">
        <f>'Sessional + End Term Assessment'!C50</f>
        <v>HARSH KUMAWAT</v>
      </c>
      <c r="D49" s="50">
        <f t="shared" si="9"/>
        <v>18</v>
      </c>
      <c r="E49" s="7">
        <f t="shared" si="0"/>
        <v>1</v>
      </c>
      <c r="F49" s="7">
        <f t="shared" si="1"/>
        <v>1</v>
      </c>
      <c r="G49" s="7">
        <f t="shared" si="2"/>
        <v>0</v>
      </c>
      <c r="H49" s="50">
        <f t="shared" si="10"/>
        <v>19</v>
      </c>
      <c r="I49" s="7">
        <f t="shared" si="3"/>
        <v>1</v>
      </c>
      <c r="J49" s="7">
        <f t="shared" si="4"/>
        <v>1</v>
      </c>
      <c r="K49" s="7">
        <f t="shared" si="5"/>
        <v>0</v>
      </c>
      <c r="L49" s="88">
        <f t="shared" si="11"/>
        <v>6.3333333333333286</v>
      </c>
      <c r="M49" s="7">
        <f t="shared" si="12"/>
        <v>0</v>
      </c>
      <c r="N49" s="7">
        <f t="shared" si="7"/>
        <v>0</v>
      </c>
      <c r="O49" s="7">
        <f t="shared" si="8"/>
        <v>0</v>
      </c>
      <c r="P49" s="50"/>
      <c r="Q49" s="7"/>
      <c r="R49" s="7"/>
      <c r="S49" s="69">
        <v>43.333333333333329</v>
      </c>
      <c r="T49" s="52"/>
      <c r="U49" s="45"/>
      <c r="V49" s="45"/>
      <c r="W49" s="19">
        <v>19</v>
      </c>
      <c r="X49" s="52">
        <f t="shared" si="13"/>
        <v>44.333333333333329</v>
      </c>
      <c r="Y49" s="52">
        <f t="shared" si="15"/>
        <v>43.333333333333329</v>
      </c>
      <c r="Z49" s="52">
        <f t="shared" si="16"/>
        <v>45.333333333333329</v>
      </c>
      <c r="AA49" s="52">
        <f t="shared" si="14"/>
        <v>43.833333333333329</v>
      </c>
      <c r="AB49" s="45"/>
    </row>
    <row r="50" spans="1:28" ht="19.5" customHeight="1" x14ac:dyDescent="0.35">
      <c r="A50" s="48">
        <f>'Sessional + End Term Assessment'!A51</f>
        <v>44</v>
      </c>
      <c r="B50" s="49" t="str">
        <f>'Sessional + End Term Assessment'!B51</f>
        <v>23ETCCS044</v>
      </c>
      <c r="C50" s="49" t="str">
        <f>'Sessional + End Term Assessment'!C51</f>
        <v>HASMUKH SUTHAR</v>
      </c>
      <c r="D50" s="50">
        <f t="shared" si="9"/>
        <v>26</v>
      </c>
      <c r="E50" s="7">
        <f t="shared" si="0"/>
        <v>1</v>
      </c>
      <c r="F50" s="7">
        <f t="shared" si="1"/>
        <v>1</v>
      </c>
      <c r="G50" s="7">
        <f t="shared" si="2"/>
        <v>1</v>
      </c>
      <c r="H50" s="50">
        <f t="shared" si="10"/>
        <v>27</v>
      </c>
      <c r="I50" s="7">
        <f t="shared" si="3"/>
        <v>1</v>
      </c>
      <c r="J50" s="7">
        <f t="shared" si="4"/>
        <v>1</v>
      </c>
      <c r="K50" s="7">
        <f t="shared" si="5"/>
        <v>1</v>
      </c>
      <c r="L50" s="88">
        <f t="shared" si="11"/>
        <v>11.333333333333329</v>
      </c>
      <c r="M50" s="7">
        <f t="shared" si="12"/>
        <v>1</v>
      </c>
      <c r="N50" s="7">
        <f t="shared" si="7"/>
        <v>1</v>
      </c>
      <c r="O50" s="7">
        <f t="shared" si="8"/>
        <v>1</v>
      </c>
      <c r="P50" s="50"/>
      <c r="Q50" s="7"/>
      <c r="R50" s="7"/>
      <c r="S50" s="69">
        <v>64.333333333333329</v>
      </c>
      <c r="T50" s="52"/>
      <c r="U50" s="45"/>
      <c r="V50" s="45"/>
      <c r="W50" s="19">
        <v>28</v>
      </c>
      <c r="X50" s="52">
        <f t="shared" si="13"/>
        <v>65.333333333333329</v>
      </c>
      <c r="Y50" s="52">
        <f t="shared" si="15"/>
        <v>64.333333333333329</v>
      </c>
      <c r="Z50" s="52">
        <f t="shared" si="16"/>
        <v>66.333333333333329</v>
      </c>
      <c r="AA50" s="52">
        <f t="shared" si="14"/>
        <v>64.833333333333329</v>
      </c>
      <c r="AB50" s="45"/>
    </row>
    <row r="51" spans="1:28" ht="19.5" customHeight="1" x14ac:dyDescent="0.35">
      <c r="A51" s="48">
        <f>'Sessional + End Term Assessment'!A52</f>
        <v>45</v>
      </c>
      <c r="B51" s="49" t="str">
        <f>'Sessional + End Term Assessment'!B52</f>
        <v>23ETCCS045</v>
      </c>
      <c r="C51" s="49" t="str">
        <f>'Sessional + End Term Assessment'!C52</f>
        <v>HIMANSHI AGARWAL</v>
      </c>
      <c r="D51" s="50">
        <f t="shared" si="9"/>
        <v>22</v>
      </c>
      <c r="E51" s="7">
        <f t="shared" si="0"/>
        <v>1</v>
      </c>
      <c r="F51" s="7">
        <f t="shared" si="1"/>
        <v>1</v>
      </c>
      <c r="G51" s="7">
        <f t="shared" si="2"/>
        <v>1</v>
      </c>
      <c r="H51" s="50">
        <f t="shared" si="10"/>
        <v>23</v>
      </c>
      <c r="I51" s="7">
        <f t="shared" si="3"/>
        <v>1</v>
      </c>
      <c r="J51" s="7">
        <f t="shared" si="4"/>
        <v>1</v>
      </c>
      <c r="K51" s="7">
        <f t="shared" si="5"/>
        <v>1</v>
      </c>
      <c r="L51" s="88">
        <f t="shared" si="11"/>
        <v>7.6666666666666714</v>
      </c>
      <c r="M51" s="7">
        <f t="shared" si="12"/>
        <v>1</v>
      </c>
      <c r="N51" s="7">
        <f t="shared" si="7"/>
        <v>0</v>
      </c>
      <c r="O51" s="7">
        <f t="shared" si="8"/>
        <v>0</v>
      </c>
      <c r="P51" s="50"/>
      <c r="Q51" s="7"/>
      <c r="R51" s="7"/>
      <c r="S51" s="69">
        <v>52.666666666666671</v>
      </c>
      <c r="T51" s="52"/>
      <c r="U51" s="45"/>
      <c r="V51" s="45"/>
      <c r="W51" s="19">
        <v>23</v>
      </c>
      <c r="X51" s="52">
        <f t="shared" si="13"/>
        <v>53.666666666666671</v>
      </c>
      <c r="Y51" s="52">
        <f t="shared" si="15"/>
        <v>52.666666666666671</v>
      </c>
      <c r="Z51" s="52">
        <f t="shared" si="16"/>
        <v>54.666666666666671</v>
      </c>
      <c r="AA51" s="52">
        <f t="shared" si="14"/>
        <v>53.166666666666671</v>
      </c>
      <c r="AB51" s="45"/>
    </row>
    <row r="52" spans="1:28" ht="19.5" customHeight="1" x14ac:dyDescent="0.35">
      <c r="A52" s="48">
        <f>'Sessional + End Term Assessment'!A53</f>
        <v>46</v>
      </c>
      <c r="B52" s="49" t="str">
        <f>'Sessional + End Term Assessment'!B53</f>
        <v>23ETCCS046</v>
      </c>
      <c r="C52" s="49" t="str">
        <f>'Sessional + End Term Assessment'!C53</f>
        <v>HIMESH SHRIMALI</v>
      </c>
      <c r="D52" s="50">
        <f t="shared" si="9"/>
        <v>26</v>
      </c>
      <c r="E52" s="7">
        <f t="shared" si="0"/>
        <v>1</v>
      </c>
      <c r="F52" s="7">
        <f t="shared" si="1"/>
        <v>1</v>
      </c>
      <c r="G52" s="7">
        <f t="shared" si="2"/>
        <v>1</v>
      </c>
      <c r="H52" s="50">
        <f t="shared" si="10"/>
        <v>27</v>
      </c>
      <c r="I52" s="7">
        <f t="shared" si="3"/>
        <v>1</v>
      </c>
      <c r="J52" s="7">
        <f t="shared" si="4"/>
        <v>1</v>
      </c>
      <c r="K52" s="7">
        <f t="shared" si="5"/>
        <v>1</v>
      </c>
      <c r="L52" s="88">
        <f t="shared" si="11"/>
        <v>11.333333333333329</v>
      </c>
      <c r="M52" s="7">
        <f t="shared" si="12"/>
        <v>1</v>
      </c>
      <c r="N52" s="7">
        <f t="shared" si="7"/>
        <v>1</v>
      </c>
      <c r="O52" s="7">
        <f t="shared" si="8"/>
        <v>1</v>
      </c>
      <c r="P52" s="50"/>
      <c r="Q52" s="7"/>
      <c r="R52" s="7"/>
      <c r="S52" s="69">
        <v>64.333333333333329</v>
      </c>
      <c r="T52" s="52"/>
      <c r="U52" s="45"/>
      <c r="V52" s="45"/>
      <c r="W52" s="19">
        <v>28</v>
      </c>
      <c r="X52" s="52">
        <f t="shared" si="13"/>
        <v>65.333333333333329</v>
      </c>
      <c r="Y52" s="52">
        <f t="shared" si="15"/>
        <v>64.333333333333329</v>
      </c>
      <c r="Z52" s="52">
        <f t="shared" si="16"/>
        <v>66.333333333333329</v>
      </c>
      <c r="AA52" s="52">
        <f t="shared" si="14"/>
        <v>64.833333333333329</v>
      </c>
      <c r="AB52" s="45"/>
    </row>
    <row r="53" spans="1:28" ht="19.5" customHeight="1" x14ac:dyDescent="0.35">
      <c r="A53" s="48">
        <f>'Sessional + End Term Assessment'!A54</f>
        <v>47</v>
      </c>
      <c r="B53" s="49" t="str">
        <f>'Sessional + End Term Assessment'!B54</f>
        <v>23ETCCS047</v>
      </c>
      <c r="C53" s="49" t="str">
        <f>'Sessional + End Term Assessment'!C54</f>
        <v>HIYA KARANPURIA</v>
      </c>
      <c r="D53" s="50">
        <f t="shared" si="9"/>
        <v>22</v>
      </c>
      <c r="E53" s="7">
        <f t="shared" si="0"/>
        <v>1</v>
      </c>
      <c r="F53" s="7">
        <f t="shared" si="1"/>
        <v>1</v>
      </c>
      <c r="G53" s="7">
        <f t="shared" si="2"/>
        <v>1</v>
      </c>
      <c r="H53" s="50">
        <f t="shared" si="10"/>
        <v>23</v>
      </c>
      <c r="I53" s="7">
        <f t="shared" si="3"/>
        <v>1</v>
      </c>
      <c r="J53" s="7">
        <f t="shared" si="4"/>
        <v>1</v>
      </c>
      <c r="K53" s="7">
        <f t="shared" si="5"/>
        <v>1</v>
      </c>
      <c r="L53" s="88">
        <f t="shared" si="11"/>
        <v>10</v>
      </c>
      <c r="M53" s="7">
        <f t="shared" si="12"/>
        <v>1</v>
      </c>
      <c r="N53" s="7">
        <f t="shared" si="7"/>
        <v>1</v>
      </c>
      <c r="O53" s="7">
        <f t="shared" si="8"/>
        <v>1</v>
      </c>
      <c r="P53" s="50"/>
      <c r="Q53" s="7"/>
      <c r="R53" s="7"/>
      <c r="S53" s="69">
        <v>55</v>
      </c>
      <c r="T53" s="52"/>
      <c r="U53" s="45"/>
      <c r="V53" s="45"/>
      <c r="W53" s="19">
        <v>24</v>
      </c>
      <c r="X53" s="52">
        <f t="shared" si="13"/>
        <v>56</v>
      </c>
      <c r="Y53" s="52">
        <f t="shared" si="15"/>
        <v>55</v>
      </c>
      <c r="Z53" s="52">
        <f t="shared" si="16"/>
        <v>57</v>
      </c>
      <c r="AA53" s="52">
        <f t="shared" si="14"/>
        <v>55.5</v>
      </c>
      <c r="AB53" s="45"/>
    </row>
    <row r="54" spans="1:28" ht="19.5" customHeight="1" x14ac:dyDescent="0.35">
      <c r="A54" s="48">
        <f>'Sessional + End Term Assessment'!A55</f>
        <v>48</v>
      </c>
      <c r="B54" s="49" t="str">
        <f>'Sessional + End Term Assessment'!B55</f>
        <v>23ETCCS048</v>
      </c>
      <c r="C54" s="49" t="str">
        <f>'Sessional + End Term Assessment'!C55</f>
        <v>ISHWAR SONI</v>
      </c>
      <c r="D54" s="50">
        <f t="shared" si="9"/>
        <v>19</v>
      </c>
      <c r="E54" s="7">
        <f t="shared" si="0"/>
        <v>1</v>
      </c>
      <c r="F54" s="7">
        <f t="shared" si="1"/>
        <v>1</v>
      </c>
      <c r="G54" s="7">
        <f t="shared" si="2"/>
        <v>0</v>
      </c>
      <c r="H54" s="50">
        <f t="shared" si="10"/>
        <v>20</v>
      </c>
      <c r="I54" s="7">
        <f t="shared" si="3"/>
        <v>1</v>
      </c>
      <c r="J54" s="7">
        <f t="shared" si="4"/>
        <v>1</v>
      </c>
      <c r="K54" s="7">
        <f t="shared" si="5"/>
        <v>1</v>
      </c>
      <c r="L54" s="88">
        <f t="shared" si="11"/>
        <v>6.6666666666666643</v>
      </c>
      <c r="M54" s="7">
        <f t="shared" si="12"/>
        <v>0</v>
      </c>
      <c r="N54" s="7">
        <f t="shared" si="7"/>
        <v>0</v>
      </c>
      <c r="O54" s="7">
        <f t="shared" si="8"/>
        <v>0</v>
      </c>
      <c r="P54" s="50"/>
      <c r="Q54" s="7"/>
      <c r="R54" s="7"/>
      <c r="S54" s="69">
        <v>45.666666666666664</v>
      </c>
      <c r="T54" s="52"/>
      <c r="U54" s="45"/>
      <c r="V54" s="45"/>
      <c r="W54" s="19">
        <v>20</v>
      </c>
      <c r="X54" s="52">
        <f t="shared" si="13"/>
        <v>46.666666666666664</v>
      </c>
      <c r="Y54" s="52">
        <f t="shared" si="15"/>
        <v>45.666666666666664</v>
      </c>
      <c r="Z54" s="52">
        <f t="shared" si="16"/>
        <v>47.666666666666664</v>
      </c>
      <c r="AA54" s="52">
        <f t="shared" si="14"/>
        <v>46.166666666666664</v>
      </c>
      <c r="AB54" s="45"/>
    </row>
    <row r="55" spans="1:28" ht="19.5" customHeight="1" x14ac:dyDescent="0.35">
      <c r="A55" s="48">
        <f>'Sessional + End Term Assessment'!A56</f>
        <v>49</v>
      </c>
      <c r="B55" s="49" t="str">
        <f>'Sessional + End Term Assessment'!B56</f>
        <v>23ETCCS049</v>
      </c>
      <c r="C55" s="49" t="str">
        <f>'Sessional + End Term Assessment'!C56</f>
        <v>IVANSHI AGRAWAL</v>
      </c>
      <c r="D55" s="50">
        <f t="shared" si="9"/>
        <v>18</v>
      </c>
      <c r="E55" s="7">
        <f t="shared" si="0"/>
        <v>1</v>
      </c>
      <c r="F55" s="7">
        <f t="shared" si="1"/>
        <v>1</v>
      </c>
      <c r="G55" s="7">
        <f t="shared" si="2"/>
        <v>0</v>
      </c>
      <c r="H55" s="50">
        <f t="shared" si="10"/>
        <v>19</v>
      </c>
      <c r="I55" s="7">
        <f t="shared" si="3"/>
        <v>1</v>
      </c>
      <c r="J55" s="7">
        <f t="shared" si="4"/>
        <v>1</v>
      </c>
      <c r="K55" s="7">
        <f t="shared" si="5"/>
        <v>0</v>
      </c>
      <c r="L55" s="88">
        <f t="shared" si="11"/>
        <v>6.3333333333333286</v>
      </c>
      <c r="M55" s="7">
        <f t="shared" si="12"/>
        <v>0</v>
      </c>
      <c r="N55" s="7">
        <f t="shared" si="7"/>
        <v>0</v>
      </c>
      <c r="O55" s="7">
        <f t="shared" si="8"/>
        <v>0</v>
      </c>
      <c r="P55" s="50"/>
      <c r="Q55" s="7"/>
      <c r="R55" s="7"/>
      <c r="S55" s="69">
        <v>43.333333333333329</v>
      </c>
      <c r="T55" s="52"/>
      <c r="U55" s="45"/>
      <c r="V55" s="45"/>
      <c r="W55" s="19">
        <v>19</v>
      </c>
      <c r="X55" s="52">
        <f t="shared" si="13"/>
        <v>44.333333333333329</v>
      </c>
      <c r="Y55" s="52">
        <f t="shared" si="15"/>
        <v>43.333333333333329</v>
      </c>
      <c r="Z55" s="52">
        <f t="shared" si="16"/>
        <v>45.333333333333329</v>
      </c>
      <c r="AA55" s="52">
        <f t="shared" si="14"/>
        <v>43.833333333333329</v>
      </c>
      <c r="AB55" s="45"/>
    </row>
    <row r="56" spans="1:28" ht="19.5" customHeight="1" x14ac:dyDescent="0.35">
      <c r="A56" s="48">
        <f>'Sessional + End Term Assessment'!A57</f>
        <v>50</v>
      </c>
      <c r="B56" s="49" t="str">
        <f>'Sessional + End Term Assessment'!B57</f>
        <v>23ETCCS050</v>
      </c>
      <c r="C56" s="49" t="str">
        <f>'Sessional + End Term Assessment'!C57</f>
        <v>JAIDEEP SINGH RAO</v>
      </c>
      <c r="D56" s="50">
        <f t="shared" si="9"/>
        <v>24</v>
      </c>
      <c r="E56" s="7">
        <f t="shared" si="0"/>
        <v>1</v>
      </c>
      <c r="F56" s="7">
        <f t="shared" si="1"/>
        <v>1</v>
      </c>
      <c r="G56" s="7">
        <f t="shared" si="2"/>
        <v>1</v>
      </c>
      <c r="H56" s="50">
        <f t="shared" si="10"/>
        <v>25</v>
      </c>
      <c r="I56" s="7">
        <f t="shared" si="3"/>
        <v>1</v>
      </c>
      <c r="J56" s="7">
        <f t="shared" si="4"/>
        <v>1</v>
      </c>
      <c r="K56" s="7">
        <f t="shared" si="5"/>
        <v>1</v>
      </c>
      <c r="L56" s="88">
        <f t="shared" si="11"/>
        <v>10.666666666666671</v>
      </c>
      <c r="M56" s="7">
        <f t="shared" si="12"/>
        <v>1</v>
      </c>
      <c r="N56" s="7">
        <f t="shared" si="7"/>
        <v>1</v>
      </c>
      <c r="O56" s="7">
        <f t="shared" si="8"/>
        <v>1</v>
      </c>
      <c r="P56" s="50"/>
      <c r="Q56" s="7"/>
      <c r="R56" s="7"/>
      <c r="S56" s="69">
        <v>59.666666666666671</v>
      </c>
      <c r="T56" s="52"/>
      <c r="U56" s="45"/>
      <c r="V56" s="45"/>
      <c r="W56" s="19">
        <v>26</v>
      </c>
      <c r="X56" s="52">
        <f t="shared" si="13"/>
        <v>60.666666666666671</v>
      </c>
      <c r="Y56" s="52">
        <f t="shared" si="15"/>
        <v>59.666666666666671</v>
      </c>
      <c r="Z56" s="52">
        <f t="shared" si="16"/>
        <v>61.666666666666671</v>
      </c>
      <c r="AA56" s="52">
        <f t="shared" si="14"/>
        <v>60.166666666666671</v>
      </c>
      <c r="AB56" s="45"/>
    </row>
    <row r="57" spans="1:28" ht="19.5" customHeight="1" x14ac:dyDescent="0.35">
      <c r="A57" s="48">
        <f>'Sessional + End Term Assessment'!A58</f>
        <v>51</v>
      </c>
      <c r="B57" s="49" t="str">
        <f>'Sessional + End Term Assessment'!B58</f>
        <v>23ETCCS051</v>
      </c>
      <c r="C57" s="49" t="str">
        <f>'Sessional + End Term Assessment'!C58</f>
        <v>JAISHEEL JAIN</v>
      </c>
      <c r="D57" s="50">
        <f t="shared" si="9"/>
        <v>25</v>
      </c>
      <c r="E57" s="7">
        <f t="shared" si="0"/>
        <v>1</v>
      </c>
      <c r="F57" s="7">
        <f t="shared" si="1"/>
        <v>1</v>
      </c>
      <c r="G57" s="7">
        <f t="shared" si="2"/>
        <v>1</v>
      </c>
      <c r="H57" s="50">
        <f t="shared" si="10"/>
        <v>26</v>
      </c>
      <c r="I57" s="7">
        <f t="shared" si="3"/>
        <v>1</v>
      </c>
      <c r="J57" s="7">
        <f t="shared" si="4"/>
        <v>1</v>
      </c>
      <c r="K57" s="7">
        <f t="shared" si="5"/>
        <v>1</v>
      </c>
      <c r="L57" s="88">
        <f t="shared" si="11"/>
        <v>11</v>
      </c>
      <c r="M57" s="7">
        <f t="shared" si="12"/>
        <v>1</v>
      </c>
      <c r="N57" s="7">
        <f t="shared" si="7"/>
        <v>1</v>
      </c>
      <c r="O57" s="7">
        <f t="shared" si="8"/>
        <v>1</v>
      </c>
      <c r="P57" s="50"/>
      <c r="Q57" s="7"/>
      <c r="R57" s="7"/>
      <c r="S57" s="69">
        <v>62</v>
      </c>
      <c r="T57" s="52"/>
      <c r="U57" s="45"/>
      <c r="V57" s="45"/>
      <c r="W57" s="19">
        <v>27</v>
      </c>
      <c r="X57" s="52">
        <f t="shared" si="13"/>
        <v>63</v>
      </c>
      <c r="Y57" s="52">
        <f t="shared" si="15"/>
        <v>62</v>
      </c>
      <c r="Z57" s="52">
        <f t="shared" si="16"/>
        <v>64</v>
      </c>
      <c r="AA57" s="52">
        <f t="shared" si="14"/>
        <v>62.5</v>
      </c>
      <c r="AB57" s="45"/>
    </row>
    <row r="58" spans="1:28" ht="19.5" customHeight="1" x14ac:dyDescent="0.35">
      <c r="A58" s="48">
        <f>'Sessional + End Term Assessment'!A59</f>
        <v>52</v>
      </c>
      <c r="B58" s="49" t="str">
        <f>'Sessional + End Term Assessment'!B59</f>
        <v>23ETCCS052</v>
      </c>
      <c r="C58" s="49" t="str">
        <f>'Sessional + End Term Assessment'!C59</f>
        <v>JAY NIGAM</v>
      </c>
      <c r="D58" s="50">
        <f t="shared" si="9"/>
        <v>22</v>
      </c>
      <c r="E58" s="7">
        <f t="shared" si="0"/>
        <v>1</v>
      </c>
      <c r="F58" s="7">
        <f t="shared" si="1"/>
        <v>1</v>
      </c>
      <c r="G58" s="7">
        <f t="shared" si="2"/>
        <v>1</v>
      </c>
      <c r="H58" s="50">
        <f t="shared" si="10"/>
        <v>23</v>
      </c>
      <c r="I58" s="7">
        <f t="shared" si="3"/>
        <v>1</v>
      </c>
      <c r="J58" s="7">
        <f t="shared" si="4"/>
        <v>1</v>
      </c>
      <c r="K58" s="7">
        <f t="shared" si="5"/>
        <v>1</v>
      </c>
      <c r="L58" s="88">
        <f t="shared" si="11"/>
        <v>7.6666666666666714</v>
      </c>
      <c r="M58" s="7">
        <f t="shared" si="12"/>
        <v>1</v>
      </c>
      <c r="N58" s="7">
        <f t="shared" si="7"/>
        <v>0</v>
      </c>
      <c r="O58" s="7">
        <f t="shared" si="8"/>
        <v>0</v>
      </c>
      <c r="P58" s="50"/>
      <c r="Q58" s="7"/>
      <c r="R58" s="7"/>
      <c r="S58" s="69">
        <v>52.666666666666671</v>
      </c>
      <c r="T58" s="52"/>
      <c r="U58" s="45"/>
      <c r="V58" s="45"/>
      <c r="W58" s="19">
        <v>23</v>
      </c>
      <c r="X58" s="52">
        <f t="shared" si="13"/>
        <v>53.666666666666671</v>
      </c>
      <c r="Y58" s="52">
        <f t="shared" si="15"/>
        <v>52.666666666666671</v>
      </c>
      <c r="Z58" s="52">
        <f t="shared" si="16"/>
        <v>54.666666666666671</v>
      </c>
      <c r="AA58" s="52">
        <f t="shared" si="14"/>
        <v>53.166666666666671</v>
      </c>
      <c r="AB58" s="45"/>
    </row>
    <row r="59" spans="1:28" ht="19.5" customHeight="1" x14ac:dyDescent="0.35">
      <c r="A59" s="48">
        <f>'Sessional + End Term Assessment'!A60</f>
        <v>53</v>
      </c>
      <c r="B59" s="49" t="str">
        <f>'Sessional + End Term Assessment'!B60</f>
        <v>23ETCCS053</v>
      </c>
      <c r="C59" s="49" t="str">
        <f>'Sessional + End Term Assessment'!C60</f>
        <v>JAY SHARMA</v>
      </c>
      <c r="D59" s="50">
        <f t="shared" si="9"/>
        <v>21</v>
      </c>
      <c r="E59" s="7">
        <f t="shared" si="0"/>
        <v>1</v>
      </c>
      <c r="F59" s="7">
        <f t="shared" si="1"/>
        <v>1</v>
      </c>
      <c r="G59" s="7">
        <f t="shared" si="2"/>
        <v>1</v>
      </c>
      <c r="H59" s="50">
        <f t="shared" si="10"/>
        <v>22</v>
      </c>
      <c r="I59" s="7">
        <f t="shared" si="3"/>
        <v>1</v>
      </c>
      <c r="J59" s="7">
        <f t="shared" si="4"/>
        <v>1</v>
      </c>
      <c r="K59" s="7">
        <f t="shared" si="5"/>
        <v>1</v>
      </c>
      <c r="L59" s="88">
        <f t="shared" si="11"/>
        <v>7.3333333333333286</v>
      </c>
      <c r="M59" s="7">
        <f t="shared" si="12"/>
        <v>1</v>
      </c>
      <c r="N59" s="7">
        <f t="shared" si="7"/>
        <v>0</v>
      </c>
      <c r="O59" s="7">
        <f t="shared" si="8"/>
        <v>0</v>
      </c>
      <c r="P59" s="50"/>
      <c r="Q59" s="7"/>
      <c r="R59" s="7"/>
      <c r="S59" s="69">
        <v>50.333333333333329</v>
      </c>
      <c r="T59" s="52"/>
      <c r="U59" s="45"/>
      <c r="V59" s="45"/>
      <c r="W59" s="19">
        <v>22</v>
      </c>
      <c r="X59" s="52">
        <f t="shared" si="13"/>
        <v>51.333333333333329</v>
      </c>
      <c r="Y59" s="52">
        <f t="shared" si="15"/>
        <v>50.333333333333329</v>
      </c>
      <c r="Z59" s="52">
        <f t="shared" si="16"/>
        <v>52.333333333333329</v>
      </c>
      <c r="AA59" s="52">
        <f t="shared" si="14"/>
        <v>50.833333333333329</v>
      </c>
      <c r="AB59" s="45"/>
    </row>
    <row r="60" spans="1:28" ht="19.5" customHeight="1" x14ac:dyDescent="0.35">
      <c r="A60" s="48">
        <f>'Sessional + End Term Assessment'!A61</f>
        <v>54</v>
      </c>
      <c r="B60" s="49" t="str">
        <f>'Sessional + End Term Assessment'!B61</f>
        <v>23ETCCS054</v>
      </c>
      <c r="C60" s="49" t="str">
        <f>'Sessional + End Term Assessment'!C61</f>
        <v>JAY SINGHVI</v>
      </c>
      <c r="D60" s="50">
        <f t="shared" si="9"/>
        <v>27</v>
      </c>
      <c r="E60" s="7">
        <f t="shared" si="0"/>
        <v>1</v>
      </c>
      <c r="F60" s="7">
        <f t="shared" si="1"/>
        <v>1</v>
      </c>
      <c r="G60" s="7">
        <f t="shared" si="2"/>
        <v>1</v>
      </c>
      <c r="H60" s="50">
        <f t="shared" si="10"/>
        <v>28</v>
      </c>
      <c r="I60" s="7">
        <f t="shared" si="3"/>
        <v>1</v>
      </c>
      <c r="J60" s="7">
        <f t="shared" si="4"/>
        <v>1</v>
      </c>
      <c r="K60" s="7">
        <f t="shared" si="5"/>
        <v>1</v>
      </c>
      <c r="L60" s="88">
        <f t="shared" si="11"/>
        <v>11.666666666666671</v>
      </c>
      <c r="M60" s="7">
        <f t="shared" si="12"/>
        <v>1</v>
      </c>
      <c r="N60" s="7">
        <f t="shared" si="7"/>
        <v>1</v>
      </c>
      <c r="O60" s="7">
        <f t="shared" si="8"/>
        <v>1</v>
      </c>
      <c r="P60" s="50"/>
      <c r="Q60" s="7"/>
      <c r="R60" s="7"/>
      <c r="S60" s="69">
        <v>66.666666666666671</v>
      </c>
      <c r="T60" s="52"/>
      <c r="U60" s="45"/>
      <c r="V60" s="45"/>
      <c r="W60" s="19">
        <v>29</v>
      </c>
      <c r="X60" s="52">
        <f t="shared" si="13"/>
        <v>67.666666666666671</v>
      </c>
      <c r="Y60" s="52">
        <f t="shared" si="15"/>
        <v>66.666666666666671</v>
      </c>
      <c r="Z60" s="52">
        <f t="shared" si="16"/>
        <v>68.666666666666671</v>
      </c>
      <c r="AA60" s="52">
        <f t="shared" si="14"/>
        <v>67.166666666666671</v>
      </c>
      <c r="AB60" s="45"/>
    </row>
    <row r="61" spans="1:28" ht="19.5" customHeight="1" x14ac:dyDescent="0.35">
      <c r="A61" s="48">
        <f>'Sessional + End Term Assessment'!A62</f>
        <v>55</v>
      </c>
      <c r="B61" s="49" t="str">
        <f>'Sessional + End Term Assessment'!B62</f>
        <v>23ETCCS055</v>
      </c>
      <c r="C61" s="49" t="str">
        <f>'Sessional + End Term Assessment'!C62</f>
        <v>JAYA SINGH</v>
      </c>
      <c r="D61" s="50">
        <f t="shared" si="9"/>
        <v>19</v>
      </c>
      <c r="E61" s="7">
        <f t="shared" si="0"/>
        <v>1</v>
      </c>
      <c r="F61" s="7">
        <f t="shared" si="1"/>
        <v>1</v>
      </c>
      <c r="G61" s="7">
        <f t="shared" si="2"/>
        <v>0</v>
      </c>
      <c r="H61" s="50">
        <f t="shared" si="10"/>
        <v>20</v>
      </c>
      <c r="I61" s="7">
        <f t="shared" si="3"/>
        <v>1</v>
      </c>
      <c r="J61" s="7">
        <f t="shared" si="4"/>
        <v>1</v>
      </c>
      <c r="K61" s="7">
        <f t="shared" si="5"/>
        <v>1</v>
      </c>
      <c r="L61" s="88">
        <f t="shared" si="11"/>
        <v>6.6666666666666643</v>
      </c>
      <c r="M61" s="7">
        <f t="shared" si="12"/>
        <v>0</v>
      </c>
      <c r="N61" s="7">
        <f t="shared" si="7"/>
        <v>0</v>
      </c>
      <c r="O61" s="7">
        <f t="shared" si="8"/>
        <v>0</v>
      </c>
      <c r="P61" s="50"/>
      <c r="Q61" s="7"/>
      <c r="R61" s="7"/>
      <c r="S61" s="69">
        <v>45.666666666666664</v>
      </c>
      <c r="T61" s="52"/>
      <c r="U61" s="45"/>
      <c r="V61" s="45"/>
      <c r="W61" s="19">
        <v>20</v>
      </c>
      <c r="X61" s="52">
        <f t="shared" si="13"/>
        <v>46.666666666666664</v>
      </c>
      <c r="Y61" s="52">
        <f t="shared" si="15"/>
        <v>45.666666666666664</v>
      </c>
      <c r="Z61" s="52">
        <f t="shared" si="16"/>
        <v>47.666666666666664</v>
      </c>
      <c r="AA61" s="52">
        <f t="shared" si="14"/>
        <v>46.166666666666664</v>
      </c>
      <c r="AB61" s="45"/>
    </row>
    <row r="62" spans="1:28" ht="19.5" customHeight="1" x14ac:dyDescent="0.35">
      <c r="A62" s="48">
        <f>'Sessional + End Term Assessment'!A63</f>
        <v>56</v>
      </c>
      <c r="B62" s="49" t="str">
        <f>'Sessional + End Term Assessment'!B63</f>
        <v>23ETCCS056</v>
      </c>
      <c r="C62" s="49" t="str">
        <f>'Sessional + End Term Assessment'!C63</f>
        <v>JAYAM JAIN</v>
      </c>
      <c r="D62" s="50">
        <f t="shared" si="9"/>
        <v>22</v>
      </c>
      <c r="E62" s="7">
        <f t="shared" si="0"/>
        <v>1</v>
      </c>
      <c r="F62" s="7">
        <f t="shared" si="1"/>
        <v>1</v>
      </c>
      <c r="G62" s="7">
        <f t="shared" si="2"/>
        <v>1</v>
      </c>
      <c r="H62" s="50">
        <f t="shared" si="10"/>
        <v>23</v>
      </c>
      <c r="I62" s="7">
        <f t="shared" si="3"/>
        <v>1</v>
      </c>
      <c r="J62" s="7">
        <f t="shared" si="4"/>
        <v>1</v>
      </c>
      <c r="K62" s="7">
        <f t="shared" si="5"/>
        <v>1</v>
      </c>
      <c r="L62" s="88">
        <f t="shared" si="11"/>
        <v>10</v>
      </c>
      <c r="M62" s="7">
        <f t="shared" si="12"/>
        <v>1</v>
      </c>
      <c r="N62" s="7">
        <f t="shared" si="7"/>
        <v>1</v>
      </c>
      <c r="O62" s="7">
        <f t="shared" si="8"/>
        <v>1</v>
      </c>
      <c r="P62" s="50"/>
      <c r="Q62" s="53"/>
      <c r="R62" s="53"/>
      <c r="S62" s="69">
        <v>55</v>
      </c>
      <c r="T62" s="52"/>
      <c r="U62" s="45"/>
      <c r="V62" s="45"/>
      <c r="W62" s="19">
        <v>24</v>
      </c>
      <c r="X62" s="52">
        <f t="shared" si="13"/>
        <v>56</v>
      </c>
      <c r="Y62" s="52">
        <f t="shared" si="15"/>
        <v>55</v>
      </c>
      <c r="Z62" s="52">
        <f t="shared" si="16"/>
        <v>57</v>
      </c>
      <c r="AA62" s="52">
        <f t="shared" si="14"/>
        <v>55.5</v>
      </c>
      <c r="AB62" s="45"/>
    </row>
    <row r="63" spans="1:28" ht="19.5" customHeight="1" x14ac:dyDescent="0.35">
      <c r="A63" s="48">
        <f>'Sessional + End Term Assessment'!A64</f>
        <v>57</v>
      </c>
      <c r="B63" s="49" t="str">
        <f>'Sessional + End Term Assessment'!B64</f>
        <v>23ETCCS057</v>
      </c>
      <c r="C63" s="49" t="str">
        <f>'Sessional + End Term Assessment'!C64</f>
        <v>JAYESH GAYRI</v>
      </c>
      <c r="D63" s="50">
        <f t="shared" si="9"/>
        <v>18</v>
      </c>
      <c r="E63" s="7">
        <f t="shared" si="0"/>
        <v>1</v>
      </c>
      <c r="F63" s="7">
        <f t="shared" si="1"/>
        <v>1</v>
      </c>
      <c r="G63" s="7">
        <f t="shared" si="2"/>
        <v>0</v>
      </c>
      <c r="H63" s="50">
        <f t="shared" si="10"/>
        <v>19</v>
      </c>
      <c r="I63" s="7">
        <f t="shared" si="3"/>
        <v>1</v>
      </c>
      <c r="J63" s="7">
        <f t="shared" si="4"/>
        <v>1</v>
      </c>
      <c r="K63" s="7">
        <f t="shared" si="5"/>
        <v>0</v>
      </c>
      <c r="L63" s="88">
        <f t="shared" si="11"/>
        <v>6.3333333333333286</v>
      </c>
      <c r="M63" s="7">
        <f t="shared" si="12"/>
        <v>0</v>
      </c>
      <c r="N63" s="7">
        <f t="shared" si="7"/>
        <v>0</v>
      </c>
      <c r="O63" s="7">
        <f t="shared" si="8"/>
        <v>0</v>
      </c>
      <c r="P63" s="50"/>
      <c r="Q63" s="7"/>
      <c r="R63" s="7"/>
      <c r="S63" s="69">
        <v>43.333333333333329</v>
      </c>
      <c r="T63" s="52"/>
      <c r="U63" s="45"/>
      <c r="V63" s="45"/>
      <c r="W63" s="19">
        <v>19</v>
      </c>
      <c r="X63" s="52">
        <f t="shared" si="13"/>
        <v>44.333333333333329</v>
      </c>
      <c r="Y63" s="52">
        <f t="shared" si="15"/>
        <v>43.333333333333329</v>
      </c>
      <c r="Z63" s="52">
        <f t="shared" si="16"/>
        <v>45.333333333333329</v>
      </c>
      <c r="AA63" s="52">
        <f t="shared" si="14"/>
        <v>43.833333333333329</v>
      </c>
      <c r="AB63" s="45"/>
    </row>
    <row r="64" spans="1:28" ht="19.5" customHeight="1" x14ac:dyDescent="0.35">
      <c r="A64" s="48">
        <f>'Sessional + End Term Assessment'!A65</f>
        <v>58</v>
      </c>
      <c r="B64" s="49" t="str">
        <f>'Sessional + End Term Assessment'!B65</f>
        <v>23ETCCS058</v>
      </c>
      <c r="C64" s="49" t="str">
        <f>'Sessional + End Term Assessment'!C65</f>
        <v>JAYESH KALYANA</v>
      </c>
      <c r="D64" s="50">
        <f t="shared" si="9"/>
        <v>19</v>
      </c>
      <c r="E64" s="7">
        <f t="shared" si="0"/>
        <v>1</v>
      </c>
      <c r="F64" s="7">
        <f t="shared" si="1"/>
        <v>1</v>
      </c>
      <c r="G64" s="7">
        <f t="shared" si="2"/>
        <v>0</v>
      </c>
      <c r="H64" s="50">
        <f t="shared" si="10"/>
        <v>20</v>
      </c>
      <c r="I64" s="7">
        <f t="shared" si="3"/>
        <v>1</v>
      </c>
      <c r="J64" s="7">
        <f t="shared" si="4"/>
        <v>1</v>
      </c>
      <c r="K64" s="7">
        <f t="shared" si="5"/>
        <v>1</v>
      </c>
      <c r="L64" s="88">
        <f t="shared" si="11"/>
        <v>6.6666666666666643</v>
      </c>
      <c r="M64" s="7">
        <f t="shared" si="12"/>
        <v>0</v>
      </c>
      <c r="N64" s="7">
        <f t="shared" si="7"/>
        <v>0</v>
      </c>
      <c r="O64" s="7">
        <f t="shared" si="8"/>
        <v>0</v>
      </c>
      <c r="P64" s="50"/>
      <c r="Q64" s="7"/>
      <c r="R64" s="7"/>
      <c r="S64" s="69">
        <v>45.666666666666664</v>
      </c>
      <c r="T64" s="52"/>
      <c r="U64" s="45"/>
      <c r="V64" s="45"/>
      <c r="W64" s="19">
        <v>20</v>
      </c>
      <c r="X64" s="52">
        <f t="shared" si="13"/>
        <v>46.666666666666664</v>
      </c>
      <c r="Y64" s="52">
        <f t="shared" si="15"/>
        <v>45.666666666666664</v>
      </c>
      <c r="Z64" s="52">
        <f t="shared" si="16"/>
        <v>47.666666666666664</v>
      </c>
      <c r="AA64" s="52">
        <f t="shared" si="14"/>
        <v>46.166666666666664</v>
      </c>
      <c r="AB64" s="45"/>
    </row>
    <row r="65" spans="1:28" ht="19.5" customHeight="1" x14ac:dyDescent="0.35">
      <c r="A65" s="48">
        <f>'Sessional + End Term Assessment'!A66</f>
        <v>59</v>
      </c>
      <c r="B65" s="49" t="str">
        <f>'Sessional + End Term Assessment'!B66</f>
        <v>23ETCCS059</v>
      </c>
      <c r="C65" s="49" t="str">
        <f>'Sessional + End Term Assessment'!C66</f>
        <v>KANISHK RAJAWAT</v>
      </c>
      <c r="D65" s="50">
        <f t="shared" si="9"/>
        <v>19</v>
      </c>
      <c r="E65" s="7">
        <f t="shared" si="0"/>
        <v>1</v>
      </c>
      <c r="F65" s="7">
        <f t="shared" si="1"/>
        <v>1</v>
      </c>
      <c r="G65" s="7">
        <f t="shared" si="2"/>
        <v>0</v>
      </c>
      <c r="H65" s="50">
        <f t="shared" si="10"/>
        <v>20</v>
      </c>
      <c r="I65" s="7">
        <f t="shared" si="3"/>
        <v>1</v>
      </c>
      <c r="J65" s="7">
        <f t="shared" si="4"/>
        <v>1</v>
      </c>
      <c r="K65" s="7">
        <f t="shared" si="5"/>
        <v>1</v>
      </c>
      <c r="L65" s="88">
        <f t="shared" si="11"/>
        <v>6.6666666666666643</v>
      </c>
      <c r="M65" s="7">
        <f t="shared" si="12"/>
        <v>0</v>
      </c>
      <c r="N65" s="7">
        <f t="shared" si="7"/>
        <v>0</v>
      </c>
      <c r="O65" s="7">
        <f t="shared" si="8"/>
        <v>0</v>
      </c>
      <c r="P65" s="50"/>
      <c r="Q65" s="7"/>
      <c r="R65" s="7"/>
      <c r="S65" s="69">
        <v>45.666666666666664</v>
      </c>
      <c r="T65" s="52"/>
      <c r="U65" s="45"/>
      <c r="V65" s="45"/>
      <c r="W65" s="19">
        <v>20</v>
      </c>
      <c r="X65" s="52">
        <f t="shared" si="13"/>
        <v>46.666666666666664</v>
      </c>
      <c r="Y65" s="52">
        <f t="shared" si="15"/>
        <v>45.666666666666664</v>
      </c>
      <c r="Z65" s="52">
        <f t="shared" si="16"/>
        <v>47.666666666666664</v>
      </c>
      <c r="AA65" s="52">
        <f t="shared" si="14"/>
        <v>46.166666666666664</v>
      </c>
      <c r="AB65" s="45"/>
    </row>
    <row r="66" spans="1:28" ht="19.5" customHeight="1" x14ac:dyDescent="0.35">
      <c r="A66" s="48">
        <f>'Sessional + End Term Assessment'!A67</f>
        <v>60</v>
      </c>
      <c r="B66" s="49" t="str">
        <f>'Sessional + End Term Assessment'!B67</f>
        <v>23ETCCS060</v>
      </c>
      <c r="C66" s="49" t="str">
        <f>'Sessional + End Term Assessment'!C67</f>
        <v>KAVISH PATEL</v>
      </c>
      <c r="D66" s="50">
        <f t="shared" si="9"/>
        <v>21</v>
      </c>
      <c r="E66" s="7">
        <f t="shared" si="0"/>
        <v>1</v>
      </c>
      <c r="F66" s="7">
        <f t="shared" si="1"/>
        <v>1</v>
      </c>
      <c r="G66" s="7">
        <f t="shared" si="2"/>
        <v>1</v>
      </c>
      <c r="H66" s="50">
        <f t="shared" si="10"/>
        <v>22</v>
      </c>
      <c r="I66" s="7">
        <f t="shared" si="3"/>
        <v>1</v>
      </c>
      <c r="J66" s="7">
        <f t="shared" si="4"/>
        <v>1</v>
      </c>
      <c r="K66" s="7">
        <f t="shared" si="5"/>
        <v>1</v>
      </c>
      <c r="L66" s="88">
        <f t="shared" si="11"/>
        <v>7.3333333333333286</v>
      </c>
      <c r="M66" s="7">
        <f t="shared" si="12"/>
        <v>1</v>
      </c>
      <c r="N66" s="7">
        <f t="shared" si="7"/>
        <v>0</v>
      </c>
      <c r="O66" s="7">
        <f t="shared" si="8"/>
        <v>0</v>
      </c>
      <c r="P66" s="50"/>
      <c r="Q66" s="7"/>
      <c r="R66" s="7"/>
      <c r="S66" s="69">
        <v>50.333333333333329</v>
      </c>
      <c r="T66" s="52"/>
      <c r="U66" s="45"/>
      <c r="V66" s="45"/>
      <c r="W66" s="19">
        <v>22</v>
      </c>
      <c r="X66" s="52">
        <f t="shared" si="13"/>
        <v>51.333333333333329</v>
      </c>
      <c r="Y66" s="52">
        <f t="shared" si="15"/>
        <v>50.333333333333329</v>
      </c>
      <c r="Z66" s="52">
        <f t="shared" si="16"/>
        <v>52.333333333333329</v>
      </c>
      <c r="AA66" s="52">
        <f t="shared" si="14"/>
        <v>50.833333333333329</v>
      </c>
      <c r="AB66" s="45"/>
    </row>
    <row r="67" spans="1:28" ht="19.5" customHeight="1" x14ac:dyDescent="0.35">
      <c r="A67" s="48">
        <f>'Sessional + End Term Assessment'!A68</f>
        <v>61</v>
      </c>
      <c r="B67" s="49" t="str">
        <f>'Sessional + End Term Assessment'!B68</f>
        <v>23ETCCS061</v>
      </c>
      <c r="C67" s="49" t="str">
        <f>'Sessional + End Term Assessment'!C68</f>
        <v>KHUSHAL DAK</v>
      </c>
      <c r="D67" s="50">
        <f t="shared" si="9"/>
        <v>22</v>
      </c>
      <c r="E67" s="7">
        <f t="shared" si="0"/>
        <v>1</v>
      </c>
      <c r="F67" s="7">
        <f t="shared" si="1"/>
        <v>1</v>
      </c>
      <c r="G67" s="7">
        <f t="shared" si="2"/>
        <v>1</v>
      </c>
      <c r="H67" s="50">
        <f t="shared" si="10"/>
        <v>23</v>
      </c>
      <c r="I67" s="7">
        <f t="shared" si="3"/>
        <v>1</v>
      </c>
      <c r="J67" s="7">
        <f t="shared" si="4"/>
        <v>1</v>
      </c>
      <c r="K67" s="7">
        <f t="shared" si="5"/>
        <v>1</v>
      </c>
      <c r="L67" s="88">
        <f t="shared" si="11"/>
        <v>7.6666666666666714</v>
      </c>
      <c r="M67" s="7">
        <f t="shared" si="12"/>
        <v>1</v>
      </c>
      <c r="N67" s="7">
        <f t="shared" si="7"/>
        <v>0</v>
      </c>
      <c r="O67" s="7">
        <f t="shared" si="8"/>
        <v>0</v>
      </c>
      <c r="P67" s="50"/>
      <c r="Q67" s="7"/>
      <c r="R67" s="7"/>
      <c r="S67" s="69">
        <v>52.666666666666671</v>
      </c>
      <c r="T67" s="52"/>
      <c r="U67" s="45"/>
      <c r="V67" s="45"/>
      <c r="W67" s="19">
        <v>23</v>
      </c>
      <c r="X67" s="52">
        <f t="shared" si="13"/>
        <v>53.666666666666671</v>
      </c>
      <c r="Y67" s="52">
        <f t="shared" si="15"/>
        <v>52.666666666666671</v>
      </c>
      <c r="Z67" s="52">
        <f t="shared" si="16"/>
        <v>54.666666666666671</v>
      </c>
      <c r="AA67" s="52">
        <f t="shared" si="14"/>
        <v>53.166666666666671</v>
      </c>
      <c r="AB67" s="45"/>
    </row>
    <row r="68" spans="1:28" ht="19.5" customHeight="1" x14ac:dyDescent="0.35">
      <c r="A68" s="48">
        <f>'Sessional + End Term Assessment'!A69</f>
        <v>62</v>
      </c>
      <c r="B68" s="49" t="str">
        <f>'Sessional + End Term Assessment'!B69</f>
        <v>23ETCCS062</v>
      </c>
      <c r="C68" s="49" t="str">
        <f>'Sessional + End Term Assessment'!C69</f>
        <v>KHUSHAL TAMBAR</v>
      </c>
      <c r="D68" s="50">
        <f t="shared" si="9"/>
        <v>18</v>
      </c>
      <c r="E68" s="7">
        <f t="shared" si="0"/>
        <v>1</v>
      </c>
      <c r="F68" s="7">
        <f t="shared" si="1"/>
        <v>1</v>
      </c>
      <c r="G68" s="7">
        <f t="shared" si="2"/>
        <v>0</v>
      </c>
      <c r="H68" s="50">
        <f t="shared" si="10"/>
        <v>19</v>
      </c>
      <c r="I68" s="7">
        <f t="shared" si="3"/>
        <v>1</v>
      </c>
      <c r="J68" s="7">
        <f t="shared" si="4"/>
        <v>1</v>
      </c>
      <c r="K68" s="7">
        <f t="shared" si="5"/>
        <v>0</v>
      </c>
      <c r="L68" s="88">
        <f t="shared" si="11"/>
        <v>6.3333333333333286</v>
      </c>
      <c r="M68" s="7">
        <f t="shared" si="12"/>
        <v>0</v>
      </c>
      <c r="N68" s="7">
        <f t="shared" si="7"/>
        <v>0</v>
      </c>
      <c r="O68" s="7">
        <f t="shared" si="8"/>
        <v>0</v>
      </c>
      <c r="P68" s="50"/>
      <c r="Q68" s="7"/>
      <c r="R68" s="7"/>
      <c r="S68" s="69">
        <v>43.333333333333329</v>
      </c>
      <c r="T68" s="52"/>
      <c r="U68" s="45"/>
      <c r="V68" s="45"/>
      <c r="W68" s="19">
        <v>19</v>
      </c>
      <c r="X68" s="52">
        <f t="shared" si="13"/>
        <v>44.333333333333329</v>
      </c>
      <c r="Y68" s="52">
        <f t="shared" si="15"/>
        <v>43.333333333333329</v>
      </c>
      <c r="Z68" s="52">
        <f t="shared" si="16"/>
        <v>45.333333333333329</v>
      </c>
      <c r="AA68" s="52">
        <f t="shared" si="14"/>
        <v>43.833333333333329</v>
      </c>
      <c r="AB68" s="45"/>
    </row>
    <row r="69" spans="1:28" ht="19.5" customHeight="1" x14ac:dyDescent="0.35">
      <c r="A69" s="48">
        <f>'Sessional + End Term Assessment'!A70</f>
        <v>63</v>
      </c>
      <c r="B69" s="49" t="str">
        <f>'Sessional + End Term Assessment'!B70</f>
        <v>23ETCCS063</v>
      </c>
      <c r="C69" s="49" t="str">
        <f>'Sessional + End Term Assessment'!C70</f>
        <v>KHUSHBU BISHT</v>
      </c>
      <c r="D69" s="50">
        <f t="shared" si="9"/>
        <v>23</v>
      </c>
      <c r="E69" s="7">
        <f t="shared" si="0"/>
        <v>1</v>
      </c>
      <c r="F69" s="7">
        <f t="shared" si="1"/>
        <v>1</v>
      </c>
      <c r="G69" s="7">
        <f t="shared" si="2"/>
        <v>1</v>
      </c>
      <c r="H69" s="50">
        <f t="shared" si="10"/>
        <v>24</v>
      </c>
      <c r="I69" s="7">
        <f t="shared" si="3"/>
        <v>1</v>
      </c>
      <c r="J69" s="7">
        <f t="shared" si="4"/>
        <v>1</v>
      </c>
      <c r="K69" s="7">
        <f t="shared" si="5"/>
        <v>1</v>
      </c>
      <c r="L69" s="88">
        <f t="shared" si="11"/>
        <v>10.333333333333336</v>
      </c>
      <c r="M69" s="7">
        <f t="shared" si="12"/>
        <v>1</v>
      </c>
      <c r="N69" s="7">
        <f t="shared" si="7"/>
        <v>1</v>
      </c>
      <c r="O69" s="7">
        <f t="shared" si="8"/>
        <v>1</v>
      </c>
      <c r="P69" s="50"/>
      <c r="Q69" s="7"/>
      <c r="R69" s="7"/>
      <c r="S69" s="69">
        <v>57.333333333333336</v>
      </c>
      <c r="T69" s="52"/>
      <c r="U69" s="45"/>
      <c r="V69" s="45"/>
      <c r="W69" s="19">
        <v>25</v>
      </c>
      <c r="X69" s="52">
        <f t="shared" si="13"/>
        <v>58.333333333333336</v>
      </c>
      <c r="Y69" s="52">
        <f t="shared" si="15"/>
        <v>57.333333333333336</v>
      </c>
      <c r="Z69" s="52">
        <f t="shared" si="16"/>
        <v>59.333333333333336</v>
      </c>
      <c r="AA69" s="52">
        <f t="shared" si="14"/>
        <v>57.833333333333336</v>
      </c>
      <c r="AB69" s="45"/>
    </row>
    <row r="70" spans="1:28" ht="19.5" customHeight="1" x14ac:dyDescent="0.35">
      <c r="A70" s="48">
        <f>'Sessional + End Term Assessment'!A71</f>
        <v>64</v>
      </c>
      <c r="B70" s="49" t="str">
        <f>'Sessional + End Term Assessment'!B71</f>
        <v>23ETCCS064</v>
      </c>
      <c r="C70" s="49" t="str">
        <f>'Sessional + End Term Assessment'!C71</f>
        <v>KHUSHI JAIN</v>
      </c>
      <c r="D70" s="50">
        <f t="shared" si="9"/>
        <v>24</v>
      </c>
      <c r="E70" s="7">
        <f t="shared" si="0"/>
        <v>1</v>
      </c>
      <c r="F70" s="7">
        <f t="shared" si="1"/>
        <v>1</v>
      </c>
      <c r="G70" s="7">
        <f t="shared" si="2"/>
        <v>1</v>
      </c>
      <c r="H70" s="50">
        <f t="shared" si="10"/>
        <v>25</v>
      </c>
      <c r="I70" s="7">
        <f t="shared" si="3"/>
        <v>1</v>
      </c>
      <c r="J70" s="7">
        <f t="shared" si="4"/>
        <v>1</v>
      </c>
      <c r="K70" s="7">
        <f t="shared" si="5"/>
        <v>1</v>
      </c>
      <c r="L70" s="88">
        <f t="shared" si="11"/>
        <v>10.666666666666671</v>
      </c>
      <c r="M70" s="7">
        <f t="shared" si="12"/>
        <v>1</v>
      </c>
      <c r="N70" s="7">
        <f t="shared" si="7"/>
        <v>1</v>
      </c>
      <c r="O70" s="7">
        <f t="shared" si="8"/>
        <v>1</v>
      </c>
      <c r="P70" s="50"/>
      <c r="Q70" s="7"/>
      <c r="R70" s="7"/>
      <c r="S70" s="69">
        <v>59.666666666666671</v>
      </c>
      <c r="T70" s="52"/>
      <c r="U70" s="45"/>
      <c r="V70" s="45"/>
      <c r="W70" s="19">
        <v>26</v>
      </c>
      <c r="X70" s="52">
        <f t="shared" si="13"/>
        <v>60.666666666666671</v>
      </c>
      <c r="Y70" s="52">
        <f t="shared" si="15"/>
        <v>59.666666666666671</v>
      </c>
      <c r="Z70" s="52">
        <f t="shared" si="16"/>
        <v>61.666666666666671</v>
      </c>
      <c r="AA70" s="52">
        <f t="shared" si="14"/>
        <v>60.166666666666671</v>
      </c>
      <c r="AB70" s="45"/>
    </row>
    <row r="71" spans="1:28" ht="19.5" customHeight="1" x14ac:dyDescent="0.35">
      <c r="A71" s="48">
        <f>'Sessional + End Term Assessment'!A72</f>
        <v>65</v>
      </c>
      <c r="B71" s="49" t="str">
        <f>'Sessional + End Term Assessment'!B72</f>
        <v>23ETCCS065</v>
      </c>
      <c r="C71" s="49" t="str">
        <f>'Sessional + End Term Assessment'!C72</f>
        <v>KOMAL SHARMA</v>
      </c>
      <c r="D71" s="50">
        <f t="shared" si="9"/>
        <v>19</v>
      </c>
      <c r="E71" s="7">
        <f t="shared" si="0"/>
        <v>1</v>
      </c>
      <c r="F71" s="7">
        <f t="shared" si="1"/>
        <v>1</v>
      </c>
      <c r="G71" s="7">
        <f t="shared" si="2"/>
        <v>0</v>
      </c>
      <c r="H71" s="50">
        <f t="shared" si="10"/>
        <v>20</v>
      </c>
      <c r="I71" s="7">
        <f t="shared" si="3"/>
        <v>1</v>
      </c>
      <c r="J71" s="7">
        <f t="shared" si="4"/>
        <v>1</v>
      </c>
      <c r="K71" s="7">
        <f t="shared" si="5"/>
        <v>1</v>
      </c>
      <c r="L71" s="88">
        <f t="shared" si="11"/>
        <v>6.6666666666666643</v>
      </c>
      <c r="M71" s="7">
        <f t="shared" si="12"/>
        <v>0</v>
      </c>
      <c r="N71" s="7">
        <f t="shared" si="7"/>
        <v>0</v>
      </c>
      <c r="O71" s="7">
        <f t="shared" si="8"/>
        <v>0</v>
      </c>
      <c r="P71" s="50"/>
      <c r="Q71" s="7"/>
      <c r="R71" s="7"/>
      <c r="S71" s="69">
        <v>45.666666666666664</v>
      </c>
      <c r="T71" s="52"/>
      <c r="U71" s="45"/>
      <c r="V71" s="45"/>
      <c r="W71" s="19">
        <v>20</v>
      </c>
      <c r="X71" s="52">
        <f t="shared" si="13"/>
        <v>46.666666666666664</v>
      </c>
      <c r="Y71" s="52">
        <f t="shared" si="15"/>
        <v>45.666666666666664</v>
      </c>
      <c r="Z71" s="52">
        <f t="shared" si="16"/>
        <v>47.666666666666664</v>
      </c>
      <c r="AA71" s="52">
        <f t="shared" si="14"/>
        <v>46.166666666666664</v>
      </c>
      <c r="AB71" s="45"/>
    </row>
    <row r="72" spans="1:28" ht="19.5" customHeight="1" x14ac:dyDescent="0.35">
      <c r="A72" s="48">
        <f>'Sessional + End Term Assessment'!A73</f>
        <v>66</v>
      </c>
      <c r="B72" s="49" t="str">
        <f>'Sessional + End Term Assessment'!B73</f>
        <v>23ETCCS066</v>
      </c>
      <c r="C72" s="49" t="str">
        <f>'Sessional + End Term Assessment'!C73</f>
        <v>KRATIK SHARMA</v>
      </c>
      <c r="D72" s="50">
        <f t="shared" ref="D72:D135" si="17">ROUNDUP((S72/70)*28,0)</f>
        <v>20</v>
      </c>
      <c r="E72" s="7">
        <f t="shared" si="0"/>
        <v>1</v>
      </c>
      <c r="F72" s="7">
        <f t="shared" si="1"/>
        <v>1</v>
      </c>
      <c r="G72" s="7">
        <f t="shared" si="2"/>
        <v>1</v>
      </c>
      <c r="H72" s="50">
        <f t="shared" ref="H72:H135" si="18">ROUNDUP((S72/70)*28,0)+1</f>
        <v>21</v>
      </c>
      <c r="I72" s="7">
        <f t="shared" si="3"/>
        <v>1</v>
      </c>
      <c r="J72" s="7">
        <f t="shared" si="4"/>
        <v>1</v>
      </c>
      <c r="K72" s="7">
        <f t="shared" si="5"/>
        <v>1</v>
      </c>
      <c r="L72" s="88">
        <f t="shared" ref="L72:L135" si="19">S72-D72-H72</f>
        <v>7</v>
      </c>
      <c r="M72" s="7">
        <f t="shared" ref="M72:M135" si="20">IF(L72&gt;=($L$6*0.5),1,0)</f>
        <v>1</v>
      </c>
      <c r="N72" s="7">
        <f t="shared" si="7"/>
        <v>0</v>
      </c>
      <c r="O72" s="7">
        <f t="shared" si="8"/>
        <v>0</v>
      </c>
      <c r="P72" s="50"/>
      <c r="Q72" s="7"/>
      <c r="R72" s="7"/>
      <c r="S72" s="69">
        <v>48</v>
      </c>
      <c r="T72" s="52"/>
      <c r="U72" s="45"/>
      <c r="V72" s="45"/>
      <c r="W72" s="19">
        <v>21</v>
      </c>
      <c r="X72" s="52">
        <f t="shared" ref="X72:X135" si="21">(W72/30)*70</f>
        <v>49</v>
      </c>
      <c r="Y72" s="52">
        <f t="shared" si="15"/>
        <v>48</v>
      </c>
      <c r="Z72" s="52">
        <f t="shared" si="16"/>
        <v>50</v>
      </c>
      <c r="AA72" s="52">
        <f t="shared" ref="AA72:AA135" si="22">AVERAGE(X72:Y72)</f>
        <v>48.5</v>
      </c>
      <c r="AB72" s="45"/>
    </row>
    <row r="73" spans="1:28" ht="19.5" customHeight="1" x14ac:dyDescent="0.35">
      <c r="A73" s="48">
        <f>'Sessional + End Term Assessment'!A74</f>
        <v>67</v>
      </c>
      <c r="B73" s="49" t="str">
        <f>'Sessional + End Term Assessment'!B74</f>
        <v>23ETCCS067</v>
      </c>
      <c r="C73" s="49" t="str">
        <f>'Sessional + End Term Assessment'!C74</f>
        <v>KRISHNA DOSHI</v>
      </c>
      <c r="D73" s="50">
        <f t="shared" si="17"/>
        <v>24</v>
      </c>
      <c r="E73" s="7">
        <f t="shared" si="0"/>
        <v>1</v>
      </c>
      <c r="F73" s="7">
        <f t="shared" si="1"/>
        <v>1</v>
      </c>
      <c r="G73" s="7">
        <f t="shared" si="2"/>
        <v>1</v>
      </c>
      <c r="H73" s="50">
        <f t="shared" si="18"/>
        <v>25</v>
      </c>
      <c r="I73" s="7">
        <f t="shared" si="3"/>
        <v>1</v>
      </c>
      <c r="J73" s="7">
        <f t="shared" si="4"/>
        <v>1</v>
      </c>
      <c r="K73" s="7">
        <f t="shared" si="5"/>
        <v>1</v>
      </c>
      <c r="L73" s="88">
        <f t="shared" si="19"/>
        <v>10.666666666666671</v>
      </c>
      <c r="M73" s="7">
        <f t="shared" si="20"/>
        <v>1</v>
      </c>
      <c r="N73" s="7">
        <f t="shared" si="7"/>
        <v>1</v>
      </c>
      <c r="O73" s="7">
        <f t="shared" si="8"/>
        <v>1</v>
      </c>
      <c r="P73" s="50"/>
      <c r="Q73" s="7"/>
      <c r="R73" s="7"/>
      <c r="S73" s="69">
        <v>59.666666666666671</v>
      </c>
      <c r="T73" s="52"/>
      <c r="U73" s="45"/>
      <c r="V73" s="45"/>
      <c r="W73" s="19">
        <v>26</v>
      </c>
      <c r="X73" s="52">
        <f t="shared" si="21"/>
        <v>60.666666666666671</v>
      </c>
      <c r="Y73" s="52">
        <f t="shared" ref="Y73:Y136" si="23">X73-1</f>
        <v>59.666666666666671</v>
      </c>
      <c r="Z73" s="52">
        <f t="shared" ref="Z73:Z136" si="24">X73+1</f>
        <v>61.666666666666671</v>
      </c>
      <c r="AA73" s="52">
        <f t="shared" si="22"/>
        <v>60.166666666666671</v>
      </c>
      <c r="AB73" s="45"/>
    </row>
    <row r="74" spans="1:28" ht="19.5" customHeight="1" x14ac:dyDescent="0.35">
      <c r="A74" s="48">
        <f>'Sessional + End Term Assessment'!A75</f>
        <v>68</v>
      </c>
      <c r="B74" s="49" t="str">
        <f>'Sessional + End Term Assessment'!B75</f>
        <v>23ETCCS068</v>
      </c>
      <c r="C74" s="49" t="str">
        <f>'Sessional + End Term Assessment'!C75</f>
        <v>KUASHAL KUMAWAT</v>
      </c>
      <c r="D74" s="50">
        <f t="shared" si="17"/>
        <v>19</v>
      </c>
      <c r="E74" s="7">
        <f t="shared" si="0"/>
        <v>1</v>
      </c>
      <c r="F74" s="7">
        <f t="shared" si="1"/>
        <v>1</v>
      </c>
      <c r="G74" s="7">
        <f t="shared" si="2"/>
        <v>0</v>
      </c>
      <c r="H74" s="50">
        <f t="shared" si="18"/>
        <v>20</v>
      </c>
      <c r="I74" s="7">
        <f t="shared" si="3"/>
        <v>1</v>
      </c>
      <c r="J74" s="7">
        <f t="shared" si="4"/>
        <v>1</v>
      </c>
      <c r="K74" s="7">
        <f t="shared" si="5"/>
        <v>1</v>
      </c>
      <c r="L74" s="88">
        <f t="shared" si="19"/>
        <v>6.6666666666666643</v>
      </c>
      <c r="M74" s="7">
        <f t="shared" si="20"/>
        <v>0</v>
      </c>
      <c r="N74" s="7">
        <f t="shared" si="7"/>
        <v>0</v>
      </c>
      <c r="O74" s="7">
        <f t="shared" si="8"/>
        <v>0</v>
      </c>
      <c r="P74" s="50"/>
      <c r="Q74" s="7"/>
      <c r="R74" s="7"/>
      <c r="S74" s="69">
        <v>45.666666666666664</v>
      </c>
      <c r="T74" s="52"/>
      <c r="U74" s="45"/>
      <c r="V74" s="45"/>
      <c r="W74" s="19">
        <v>20</v>
      </c>
      <c r="X74" s="52">
        <f t="shared" si="21"/>
        <v>46.666666666666664</v>
      </c>
      <c r="Y74" s="52">
        <f t="shared" si="23"/>
        <v>45.666666666666664</v>
      </c>
      <c r="Z74" s="52">
        <f t="shared" si="24"/>
        <v>47.666666666666664</v>
      </c>
      <c r="AA74" s="52">
        <f t="shared" si="22"/>
        <v>46.166666666666664</v>
      </c>
      <c r="AB74" s="45"/>
    </row>
    <row r="75" spans="1:28" ht="19.5" customHeight="1" x14ac:dyDescent="0.35">
      <c r="A75" s="48">
        <f>'Sessional + End Term Assessment'!A76</f>
        <v>69</v>
      </c>
      <c r="B75" s="49" t="str">
        <f>'Sessional + End Term Assessment'!B76</f>
        <v>23ETCCS069</v>
      </c>
      <c r="C75" s="49" t="str">
        <f>'Sessional + End Term Assessment'!C76</f>
        <v>LAKSH PATEL</v>
      </c>
      <c r="D75" s="50">
        <f t="shared" si="17"/>
        <v>19</v>
      </c>
      <c r="E75" s="7">
        <f t="shared" si="0"/>
        <v>1</v>
      </c>
      <c r="F75" s="7">
        <f t="shared" si="1"/>
        <v>1</v>
      </c>
      <c r="G75" s="7">
        <f t="shared" si="2"/>
        <v>0</v>
      </c>
      <c r="H75" s="50">
        <f t="shared" si="18"/>
        <v>20</v>
      </c>
      <c r="I75" s="7">
        <f t="shared" si="3"/>
        <v>1</v>
      </c>
      <c r="J75" s="7">
        <f t="shared" si="4"/>
        <v>1</v>
      </c>
      <c r="K75" s="7">
        <f t="shared" si="5"/>
        <v>1</v>
      </c>
      <c r="L75" s="88">
        <f t="shared" si="19"/>
        <v>6.6666666666666643</v>
      </c>
      <c r="M75" s="7">
        <f t="shared" si="20"/>
        <v>0</v>
      </c>
      <c r="N75" s="7">
        <f t="shared" si="7"/>
        <v>0</v>
      </c>
      <c r="O75" s="7">
        <f t="shared" si="8"/>
        <v>0</v>
      </c>
      <c r="P75" s="50"/>
      <c r="Q75" s="7"/>
      <c r="R75" s="7"/>
      <c r="S75" s="69">
        <v>45.666666666666664</v>
      </c>
      <c r="T75" s="52"/>
      <c r="U75" s="45"/>
      <c r="V75" s="45"/>
      <c r="W75" s="19">
        <v>20</v>
      </c>
      <c r="X75" s="52">
        <f t="shared" si="21"/>
        <v>46.666666666666664</v>
      </c>
      <c r="Y75" s="52">
        <f t="shared" si="23"/>
        <v>45.666666666666664</v>
      </c>
      <c r="Z75" s="52">
        <f t="shared" si="24"/>
        <v>47.666666666666664</v>
      </c>
      <c r="AA75" s="52">
        <f t="shared" si="22"/>
        <v>46.166666666666664</v>
      </c>
      <c r="AB75" s="45"/>
    </row>
    <row r="76" spans="1:28" ht="19.5" customHeight="1" x14ac:dyDescent="0.35">
      <c r="A76" s="48">
        <f>'Sessional + End Term Assessment'!A77</f>
        <v>70</v>
      </c>
      <c r="B76" s="49" t="str">
        <f>'Sessional + End Term Assessment'!B77</f>
        <v>23ETCCS070</v>
      </c>
      <c r="C76" s="49" t="str">
        <f>'Sessional + End Term Assessment'!C77</f>
        <v>LAKSHITA CHUNDAWAT</v>
      </c>
      <c r="D76" s="50">
        <f t="shared" si="17"/>
        <v>23</v>
      </c>
      <c r="E76" s="7">
        <f t="shared" si="0"/>
        <v>1</v>
      </c>
      <c r="F76" s="7">
        <f t="shared" si="1"/>
        <v>1</v>
      </c>
      <c r="G76" s="7">
        <f t="shared" si="2"/>
        <v>1</v>
      </c>
      <c r="H76" s="50">
        <f t="shared" si="18"/>
        <v>24</v>
      </c>
      <c r="I76" s="7">
        <f t="shared" si="3"/>
        <v>1</v>
      </c>
      <c r="J76" s="7">
        <f t="shared" si="4"/>
        <v>1</v>
      </c>
      <c r="K76" s="7">
        <f t="shared" si="5"/>
        <v>1</v>
      </c>
      <c r="L76" s="88">
        <f t="shared" si="19"/>
        <v>10.333333333333336</v>
      </c>
      <c r="M76" s="7">
        <f t="shared" si="20"/>
        <v>1</v>
      </c>
      <c r="N76" s="7">
        <f t="shared" si="7"/>
        <v>1</v>
      </c>
      <c r="O76" s="7">
        <f t="shared" si="8"/>
        <v>1</v>
      </c>
      <c r="P76" s="50"/>
      <c r="Q76" s="7"/>
      <c r="R76" s="7"/>
      <c r="S76" s="69">
        <v>57.333333333333336</v>
      </c>
      <c r="T76" s="52"/>
      <c r="U76" s="45"/>
      <c r="V76" s="45"/>
      <c r="W76" s="19">
        <v>25</v>
      </c>
      <c r="X76" s="52">
        <f t="shared" si="21"/>
        <v>58.333333333333336</v>
      </c>
      <c r="Y76" s="52">
        <f t="shared" si="23"/>
        <v>57.333333333333336</v>
      </c>
      <c r="Z76" s="52">
        <f t="shared" si="24"/>
        <v>59.333333333333336</v>
      </c>
      <c r="AA76" s="52">
        <f t="shared" si="22"/>
        <v>57.833333333333336</v>
      </c>
      <c r="AB76" s="45"/>
    </row>
    <row r="77" spans="1:28" ht="19.5" customHeight="1" x14ac:dyDescent="0.35">
      <c r="A77" s="48">
        <f>'Sessional + End Term Assessment'!A78</f>
        <v>71</v>
      </c>
      <c r="B77" s="49" t="str">
        <f>'Sessional + End Term Assessment'!B78</f>
        <v>23ETCCS071</v>
      </c>
      <c r="C77" s="49" t="str">
        <f>'Sessional + End Term Assessment'!C78</f>
        <v>LAKSHYARAJ PURBIA</v>
      </c>
      <c r="D77" s="50">
        <f t="shared" si="17"/>
        <v>18</v>
      </c>
      <c r="E77" s="7">
        <f t="shared" si="0"/>
        <v>1</v>
      </c>
      <c r="F77" s="7">
        <f t="shared" si="1"/>
        <v>1</v>
      </c>
      <c r="G77" s="7">
        <f t="shared" si="2"/>
        <v>0</v>
      </c>
      <c r="H77" s="50">
        <f t="shared" si="18"/>
        <v>19</v>
      </c>
      <c r="I77" s="7">
        <f t="shared" si="3"/>
        <v>1</v>
      </c>
      <c r="J77" s="7">
        <f t="shared" si="4"/>
        <v>1</v>
      </c>
      <c r="K77" s="7">
        <f t="shared" si="5"/>
        <v>0</v>
      </c>
      <c r="L77" s="88">
        <f t="shared" si="19"/>
        <v>6.3333333333333286</v>
      </c>
      <c r="M77" s="7">
        <f t="shared" si="20"/>
        <v>0</v>
      </c>
      <c r="N77" s="7">
        <f t="shared" si="7"/>
        <v>0</v>
      </c>
      <c r="O77" s="7">
        <f t="shared" si="8"/>
        <v>0</v>
      </c>
      <c r="P77" s="50"/>
      <c r="Q77" s="7"/>
      <c r="R77" s="7"/>
      <c r="S77" s="69">
        <v>43.333333333333329</v>
      </c>
      <c r="T77" s="52"/>
      <c r="U77" s="45"/>
      <c r="V77" s="45"/>
      <c r="W77" s="19">
        <v>19</v>
      </c>
      <c r="X77" s="52">
        <f t="shared" si="21"/>
        <v>44.333333333333329</v>
      </c>
      <c r="Y77" s="52">
        <f t="shared" si="23"/>
        <v>43.333333333333329</v>
      </c>
      <c r="Z77" s="52">
        <f t="shared" si="24"/>
        <v>45.333333333333329</v>
      </c>
      <c r="AA77" s="52">
        <f t="shared" si="22"/>
        <v>43.833333333333329</v>
      </c>
      <c r="AB77" s="45"/>
    </row>
    <row r="78" spans="1:28" ht="19.5" customHeight="1" x14ac:dyDescent="0.35">
      <c r="A78" s="48">
        <f>'Sessional + End Term Assessment'!A79</f>
        <v>72</v>
      </c>
      <c r="B78" s="49" t="str">
        <f>'Sessional + End Term Assessment'!B79</f>
        <v>23ETCCS072</v>
      </c>
      <c r="C78" s="49" t="str">
        <f>'Sessional + End Term Assessment'!C79</f>
        <v>LALIT SUTHAR</v>
      </c>
      <c r="D78" s="50">
        <f t="shared" si="17"/>
        <v>27</v>
      </c>
      <c r="E78" s="7">
        <f t="shared" si="0"/>
        <v>1</v>
      </c>
      <c r="F78" s="7">
        <f t="shared" si="1"/>
        <v>1</v>
      </c>
      <c r="G78" s="7">
        <f t="shared" si="2"/>
        <v>1</v>
      </c>
      <c r="H78" s="50">
        <f t="shared" si="18"/>
        <v>28</v>
      </c>
      <c r="I78" s="7">
        <f t="shared" si="3"/>
        <v>1</v>
      </c>
      <c r="J78" s="7">
        <f t="shared" si="4"/>
        <v>1</v>
      </c>
      <c r="K78" s="7">
        <f t="shared" si="5"/>
        <v>1</v>
      </c>
      <c r="L78" s="88">
        <f t="shared" si="19"/>
        <v>11.666666666666671</v>
      </c>
      <c r="M78" s="7">
        <f t="shared" si="20"/>
        <v>1</v>
      </c>
      <c r="N78" s="7">
        <f t="shared" si="7"/>
        <v>1</v>
      </c>
      <c r="O78" s="7">
        <f t="shared" si="8"/>
        <v>1</v>
      </c>
      <c r="P78" s="50"/>
      <c r="Q78" s="7"/>
      <c r="R78" s="7"/>
      <c r="S78" s="69">
        <v>66.666666666666671</v>
      </c>
      <c r="T78" s="52"/>
      <c r="U78" s="45"/>
      <c r="V78" s="45"/>
      <c r="W78" s="19">
        <v>29</v>
      </c>
      <c r="X78" s="52">
        <f t="shared" si="21"/>
        <v>67.666666666666671</v>
      </c>
      <c r="Y78" s="52">
        <f t="shared" si="23"/>
        <v>66.666666666666671</v>
      </c>
      <c r="Z78" s="52">
        <f t="shared" si="24"/>
        <v>68.666666666666671</v>
      </c>
      <c r="AA78" s="52">
        <f t="shared" si="22"/>
        <v>67.166666666666671</v>
      </c>
      <c r="AB78" s="45"/>
    </row>
    <row r="79" spans="1:28" ht="19.5" customHeight="1" x14ac:dyDescent="0.35">
      <c r="A79" s="48">
        <f>'Sessional + End Term Assessment'!A80</f>
        <v>73</v>
      </c>
      <c r="B79" s="49" t="str">
        <f>'Sessional + End Term Assessment'!B80</f>
        <v>23ETCCS073</v>
      </c>
      <c r="C79" s="49" t="str">
        <f>'Sessional + End Term Assessment'!C80</f>
        <v>MANAN JAIN</v>
      </c>
      <c r="D79" s="50">
        <f t="shared" si="17"/>
        <v>19</v>
      </c>
      <c r="E79" s="7">
        <f t="shared" si="0"/>
        <v>1</v>
      </c>
      <c r="F79" s="7">
        <f t="shared" si="1"/>
        <v>1</v>
      </c>
      <c r="G79" s="7">
        <f t="shared" si="2"/>
        <v>0</v>
      </c>
      <c r="H79" s="50">
        <f t="shared" si="18"/>
        <v>20</v>
      </c>
      <c r="I79" s="7">
        <f t="shared" si="3"/>
        <v>1</v>
      </c>
      <c r="J79" s="7">
        <f t="shared" si="4"/>
        <v>1</v>
      </c>
      <c r="K79" s="7">
        <f t="shared" si="5"/>
        <v>1</v>
      </c>
      <c r="L79" s="88">
        <f t="shared" si="19"/>
        <v>6.6666666666666643</v>
      </c>
      <c r="M79" s="7">
        <f t="shared" si="20"/>
        <v>0</v>
      </c>
      <c r="N79" s="7">
        <f t="shared" si="7"/>
        <v>0</v>
      </c>
      <c r="O79" s="7">
        <f t="shared" si="8"/>
        <v>0</v>
      </c>
      <c r="P79" s="50"/>
      <c r="Q79" s="7"/>
      <c r="R79" s="7"/>
      <c r="S79" s="69">
        <v>45.666666666666664</v>
      </c>
      <c r="T79" s="52"/>
      <c r="U79" s="45"/>
      <c r="V79" s="45"/>
      <c r="W79" s="19">
        <v>20</v>
      </c>
      <c r="X79" s="52">
        <f t="shared" si="21"/>
        <v>46.666666666666664</v>
      </c>
      <c r="Y79" s="52">
        <f t="shared" si="23"/>
        <v>45.666666666666664</v>
      </c>
      <c r="Z79" s="52">
        <f t="shared" si="24"/>
        <v>47.666666666666664</v>
      </c>
      <c r="AA79" s="52">
        <f t="shared" si="22"/>
        <v>46.166666666666664</v>
      </c>
      <c r="AB79" s="45"/>
    </row>
    <row r="80" spans="1:28" ht="19.5" customHeight="1" x14ac:dyDescent="0.35">
      <c r="A80" s="48">
        <f>'Sessional + End Term Assessment'!A81</f>
        <v>74</v>
      </c>
      <c r="B80" s="49" t="str">
        <f>'Sessional + End Term Assessment'!B81</f>
        <v>23ETCCS074</v>
      </c>
      <c r="C80" s="49" t="str">
        <f>'Sessional + End Term Assessment'!C81</f>
        <v>MANAN MEHTA</v>
      </c>
      <c r="D80" s="50">
        <f t="shared" si="17"/>
        <v>19</v>
      </c>
      <c r="E80" s="7">
        <f t="shared" si="0"/>
        <v>1</v>
      </c>
      <c r="F80" s="7">
        <f t="shared" si="1"/>
        <v>1</v>
      </c>
      <c r="G80" s="7">
        <f t="shared" si="2"/>
        <v>0</v>
      </c>
      <c r="H80" s="50">
        <f t="shared" si="18"/>
        <v>20</v>
      </c>
      <c r="I80" s="7">
        <f t="shared" si="3"/>
        <v>1</v>
      </c>
      <c r="J80" s="7">
        <f t="shared" si="4"/>
        <v>1</v>
      </c>
      <c r="K80" s="7">
        <f t="shared" si="5"/>
        <v>1</v>
      </c>
      <c r="L80" s="88">
        <f t="shared" si="19"/>
        <v>6.6666666666666643</v>
      </c>
      <c r="M80" s="7">
        <f t="shared" si="20"/>
        <v>0</v>
      </c>
      <c r="N80" s="7">
        <f t="shared" si="7"/>
        <v>0</v>
      </c>
      <c r="O80" s="7">
        <f t="shared" si="8"/>
        <v>0</v>
      </c>
      <c r="P80" s="50"/>
      <c r="Q80" s="7"/>
      <c r="R80" s="7"/>
      <c r="S80" s="69">
        <v>45.666666666666664</v>
      </c>
      <c r="T80" s="52"/>
      <c r="U80" s="45"/>
      <c r="V80" s="45"/>
      <c r="W80" s="19">
        <v>20</v>
      </c>
      <c r="X80" s="52">
        <f t="shared" si="21"/>
        <v>46.666666666666664</v>
      </c>
      <c r="Y80" s="52">
        <f t="shared" si="23"/>
        <v>45.666666666666664</v>
      </c>
      <c r="Z80" s="52">
        <f t="shared" si="24"/>
        <v>47.666666666666664</v>
      </c>
      <c r="AA80" s="52">
        <f t="shared" si="22"/>
        <v>46.166666666666664</v>
      </c>
      <c r="AB80" s="45"/>
    </row>
    <row r="81" spans="1:28" ht="19.5" customHeight="1" x14ac:dyDescent="0.35">
      <c r="A81" s="48">
        <f>'Sessional + End Term Assessment'!A82</f>
        <v>75</v>
      </c>
      <c r="B81" s="49" t="str">
        <f>'Sessional + End Term Assessment'!B82</f>
        <v>23ETCCS075</v>
      </c>
      <c r="C81" s="49" t="str">
        <f>'Sessional + End Term Assessment'!C82</f>
        <v>MANISH SUTHAR</v>
      </c>
      <c r="D81" s="50">
        <f t="shared" si="17"/>
        <v>21</v>
      </c>
      <c r="E81" s="7">
        <f t="shared" si="0"/>
        <v>1</v>
      </c>
      <c r="F81" s="7">
        <f t="shared" si="1"/>
        <v>1</v>
      </c>
      <c r="G81" s="7">
        <f t="shared" si="2"/>
        <v>1</v>
      </c>
      <c r="H81" s="50">
        <f t="shared" si="18"/>
        <v>22</v>
      </c>
      <c r="I81" s="7">
        <f t="shared" si="3"/>
        <v>1</v>
      </c>
      <c r="J81" s="7">
        <f t="shared" si="4"/>
        <v>1</v>
      </c>
      <c r="K81" s="7">
        <f t="shared" si="5"/>
        <v>1</v>
      </c>
      <c r="L81" s="88">
        <f t="shared" si="19"/>
        <v>7.3333333333333286</v>
      </c>
      <c r="M81" s="7">
        <f t="shared" si="20"/>
        <v>1</v>
      </c>
      <c r="N81" s="7">
        <f t="shared" si="7"/>
        <v>0</v>
      </c>
      <c r="O81" s="7">
        <f t="shared" si="8"/>
        <v>0</v>
      </c>
      <c r="P81" s="50"/>
      <c r="Q81" s="7"/>
      <c r="R81" s="7"/>
      <c r="S81" s="69">
        <v>50.333333333333329</v>
      </c>
      <c r="T81" s="52"/>
      <c r="U81" s="45"/>
      <c r="V81" s="45"/>
      <c r="W81" s="19">
        <v>22</v>
      </c>
      <c r="X81" s="52">
        <f t="shared" si="21"/>
        <v>51.333333333333329</v>
      </c>
      <c r="Y81" s="52">
        <f t="shared" si="23"/>
        <v>50.333333333333329</v>
      </c>
      <c r="Z81" s="52">
        <f t="shared" si="24"/>
        <v>52.333333333333329</v>
      </c>
      <c r="AA81" s="52">
        <f t="shared" si="22"/>
        <v>50.833333333333329</v>
      </c>
      <c r="AB81" s="45"/>
    </row>
    <row r="82" spans="1:28" ht="19.5" customHeight="1" x14ac:dyDescent="0.35">
      <c r="A82" s="48">
        <f>'Sessional + End Term Assessment'!A83</f>
        <v>76</v>
      </c>
      <c r="B82" s="49" t="str">
        <f>'Sessional + End Term Assessment'!B83</f>
        <v>23ETCCS076</v>
      </c>
      <c r="C82" s="49" t="str">
        <f>'Sessional + End Term Assessment'!C83</f>
        <v>MANRAJ SINGH CHOUHAN</v>
      </c>
      <c r="D82" s="50">
        <f t="shared" si="17"/>
        <v>19</v>
      </c>
      <c r="E82" s="7">
        <f t="shared" si="0"/>
        <v>1</v>
      </c>
      <c r="F82" s="7">
        <f t="shared" si="1"/>
        <v>1</v>
      </c>
      <c r="G82" s="7">
        <f t="shared" si="2"/>
        <v>0</v>
      </c>
      <c r="H82" s="50">
        <f t="shared" si="18"/>
        <v>20</v>
      </c>
      <c r="I82" s="7">
        <f t="shared" si="3"/>
        <v>1</v>
      </c>
      <c r="J82" s="7">
        <f t="shared" si="4"/>
        <v>1</v>
      </c>
      <c r="K82" s="7">
        <f t="shared" si="5"/>
        <v>1</v>
      </c>
      <c r="L82" s="88">
        <f t="shared" si="19"/>
        <v>6.6666666666666643</v>
      </c>
      <c r="M82" s="7">
        <f t="shared" si="20"/>
        <v>0</v>
      </c>
      <c r="N82" s="7">
        <f t="shared" si="7"/>
        <v>0</v>
      </c>
      <c r="O82" s="7">
        <f t="shared" si="8"/>
        <v>0</v>
      </c>
      <c r="P82" s="50"/>
      <c r="Q82" s="7"/>
      <c r="R82" s="7"/>
      <c r="S82" s="69">
        <v>45.666666666666664</v>
      </c>
      <c r="T82" s="52"/>
      <c r="U82" s="45"/>
      <c r="V82" s="45"/>
      <c r="W82" s="19">
        <v>20</v>
      </c>
      <c r="X82" s="52">
        <f t="shared" si="21"/>
        <v>46.666666666666664</v>
      </c>
      <c r="Y82" s="52">
        <f t="shared" si="23"/>
        <v>45.666666666666664</v>
      </c>
      <c r="Z82" s="52">
        <f t="shared" si="24"/>
        <v>47.666666666666664</v>
      </c>
      <c r="AA82" s="52">
        <f t="shared" si="22"/>
        <v>46.166666666666664</v>
      </c>
      <c r="AB82" s="45"/>
    </row>
    <row r="83" spans="1:28" ht="19.5" customHeight="1" x14ac:dyDescent="0.35">
      <c r="A83" s="48">
        <f>'Sessional + End Term Assessment'!A84</f>
        <v>77</v>
      </c>
      <c r="B83" s="49" t="str">
        <f>'Sessional + End Term Assessment'!B84</f>
        <v>23ETCCS077</v>
      </c>
      <c r="C83" s="49" t="str">
        <f>'Sessional + End Term Assessment'!C84</f>
        <v>MAYANK KUMAR GAUTAM</v>
      </c>
      <c r="D83" s="50">
        <f t="shared" si="17"/>
        <v>22</v>
      </c>
      <c r="E83" s="7">
        <f t="shared" si="0"/>
        <v>1</v>
      </c>
      <c r="F83" s="7">
        <f t="shared" si="1"/>
        <v>1</v>
      </c>
      <c r="G83" s="7">
        <f t="shared" si="2"/>
        <v>1</v>
      </c>
      <c r="H83" s="50">
        <f t="shared" si="18"/>
        <v>23</v>
      </c>
      <c r="I83" s="7">
        <f t="shared" si="3"/>
        <v>1</v>
      </c>
      <c r="J83" s="7">
        <f t="shared" si="4"/>
        <v>1</v>
      </c>
      <c r="K83" s="7">
        <f t="shared" si="5"/>
        <v>1</v>
      </c>
      <c r="L83" s="88">
        <f t="shared" si="19"/>
        <v>7.6666666666666714</v>
      </c>
      <c r="M83" s="7">
        <f t="shared" si="20"/>
        <v>1</v>
      </c>
      <c r="N83" s="7">
        <f t="shared" si="7"/>
        <v>0</v>
      </c>
      <c r="O83" s="7">
        <f t="shared" si="8"/>
        <v>0</v>
      </c>
      <c r="P83" s="50"/>
      <c r="Q83" s="7"/>
      <c r="R83" s="7"/>
      <c r="S83" s="69">
        <v>52.666666666666671</v>
      </c>
      <c r="T83" s="52"/>
      <c r="U83" s="45"/>
      <c r="V83" s="45"/>
      <c r="W83" s="19">
        <v>23</v>
      </c>
      <c r="X83" s="52">
        <f t="shared" si="21"/>
        <v>53.666666666666671</v>
      </c>
      <c r="Y83" s="52">
        <f t="shared" si="23"/>
        <v>52.666666666666671</v>
      </c>
      <c r="Z83" s="52">
        <f t="shared" si="24"/>
        <v>54.666666666666671</v>
      </c>
      <c r="AA83" s="52">
        <f t="shared" si="22"/>
        <v>53.166666666666671</v>
      </c>
      <c r="AB83" s="45"/>
    </row>
    <row r="84" spans="1:28" ht="19.5" customHeight="1" x14ac:dyDescent="0.35">
      <c r="A84" s="48">
        <f>'Sessional + End Term Assessment'!A85</f>
        <v>78</v>
      </c>
      <c r="B84" s="49" t="str">
        <f>'Sessional + End Term Assessment'!B85</f>
        <v>23ETCCS078</v>
      </c>
      <c r="C84" s="49" t="str">
        <f>'Sessional + End Term Assessment'!C85</f>
        <v>MAYANK LOHAR</v>
      </c>
      <c r="D84" s="50">
        <f t="shared" si="17"/>
        <v>22</v>
      </c>
      <c r="E84" s="7">
        <f t="shared" si="0"/>
        <v>1</v>
      </c>
      <c r="F84" s="7">
        <f t="shared" si="1"/>
        <v>1</v>
      </c>
      <c r="G84" s="7">
        <f t="shared" si="2"/>
        <v>1</v>
      </c>
      <c r="H84" s="50">
        <f t="shared" si="18"/>
        <v>23</v>
      </c>
      <c r="I84" s="7">
        <f t="shared" si="3"/>
        <v>1</v>
      </c>
      <c r="J84" s="7">
        <f t="shared" si="4"/>
        <v>1</v>
      </c>
      <c r="K84" s="7">
        <f t="shared" si="5"/>
        <v>1</v>
      </c>
      <c r="L84" s="88">
        <f t="shared" si="19"/>
        <v>7.6666666666666714</v>
      </c>
      <c r="M84" s="7">
        <f t="shared" si="20"/>
        <v>1</v>
      </c>
      <c r="N84" s="7">
        <f t="shared" si="7"/>
        <v>0</v>
      </c>
      <c r="O84" s="7">
        <f t="shared" si="8"/>
        <v>0</v>
      </c>
      <c r="P84" s="50"/>
      <c r="Q84" s="7"/>
      <c r="R84" s="7"/>
      <c r="S84" s="69">
        <v>52.666666666666671</v>
      </c>
      <c r="T84" s="52"/>
      <c r="U84" s="45"/>
      <c r="V84" s="45"/>
      <c r="W84" s="19">
        <v>23</v>
      </c>
      <c r="X84" s="52">
        <f t="shared" si="21"/>
        <v>53.666666666666671</v>
      </c>
      <c r="Y84" s="52">
        <f t="shared" si="23"/>
        <v>52.666666666666671</v>
      </c>
      <c r="Z84" s="52">
        <f t="shared" si="24"/>
        <v>54.666666666666671</v>
      </c>
      <c r="AA84" s="52">
        <f t="shared" si="22"/>
        <v>53.166666666666671</v>
      </c>
      <c r="AB84" s="45"/>
    </row>
    <row r="85" spans="1:28" ht="19.5" customHeight="1" x14ac:dyDescent="0.35">
      <c r="A85" s="48">
        <f>'Sessional + End Term Assessment'!A86</f>
        <v>79</v>
      </c>
      <c r="B85" s="49" t="str">
        <f>'Sessional + End Term Assessment'!B86</f>
        <v>23ETCCS079</v>
      </c>
      <c r="C85" s="49" t="str">
        <f>'Sessional + End Term Assessment'!C86</f>
        <v>MEET SHARMA</v>
      </c>
      <c r="D85" s="50">
        <f t="shared" si="17"/>
        <v>21</v>
      </c>
      <c r="E85" s="7">
        <f t="shared" si="0"/>
        <v>1</v>
      </c>
      <c r="F85" s="7">
        <f t="shared" si="1"/>
        <v>1</v>
      </c>
      <c r="G85" s="7">
        <f t="shared" si="2"/>
        <v>1</v>
      </c>
      <c r="H85" s="50">
        <f t="shared" si="18"/>
        <v>22</v>
      </c>
      <c r="I85" s="7">
        <f t="shared" si="3"/>
        <v>1</v>
      </c>
      <c r="J85" s="7">
        <f t="shared" si="4"/>
        <v>1</v>
      </c>
      <c r="K85" s="7">
        <f t="shared" si="5"/>
        <v>1</v>
      </c>
      <c r="L85" s="88">
        <f t="shared" si="19"/>
        <v>7.3333333333333286</v>
      </c>
      <c r="M85" s="7">
        <f t="shared" si="20"/>
        <v>1</v>
      </c>
      <c r="N85" s="7">
        <f t="shared" si="7"/>
        <v>0</v>
      </c>
      <c r="O85" s="7">
        <f t="shared" si="8"/>
        <v>0</v>
      </c>
      <c r="P85" s="50"/>
      <c r="Q85" s="7"/>
      <c r="R85" s="7"/>
      <c r="S85" s="69">
        <v>50.333333333333329</v>
      </c>
      <c r="T85" s="52"/>
      <c r="U85" s="45"/>
      <c r="V85" s="45"/>
      <c r="W85" s="19">
        <v>22</v>
      </c>
      <c r="X85" s="52">
        <f t="shared" si="21"/>
        <v>51.333333333333329</v>
      </c>
      <c r="Y85" s="52">
        <f t="shared" si="23"/>
        <v>50.333333333333329</v>
      </c>
      <c r="Z85" s="52">
        <f t="shared" si="24"/>
        <v>52.333333333333329</v>
      </c>
      <c r="AA85" s="52">
        <f t="shared" si="22"/>
        <v>50.833333333333329</v>
      </c>
      <c r="AB85" s="45"/>
    </row>
    <row r="86" spans="1:28" ht="19.5" customHeight="1" x14ac:dyDescent="0.35">
      <c r="A86" s="48">
        <f>'Sessional + End Term Assessment'!A87</f>
        <v>80</v>
      </c>
      <c r="B86" s="49" t="str">
        <f>'Sessional + End Term Assessment'!B87</f>
        <v>23ETCCS080</v>
      </c>
      <c r="C86" s="49" t="str">
        <f>'Sessional + End Term Assessment'!C87</f>
        <v>MISHIKA PARIKH</v>
      </c>
      <c r="D86" s="50">
        <f t="shared" si="17"/>
        <v>19</v>
      </c>
      <c r="E86" s="7">
        <f t="shared" si="0"/>
        <v>1</v>
      </c>
      <c r="F86" s="7">
        <f t="shared" si="1"/>
        <v>1</v>
      </c>
      <c r="G86" s="7">
        <f t="shared" si="2"/>
        <v>0</v>
      </c>
      <c r="H86" s="50">
        <f t="shared" si="18"/>
        <v>20</v>
      </c>
      <c r="I86" s="7">
        <f t="shared" si="3"/>
        <v>1</v>
      </c>
      <c r="J86" s="7">
        <f t="shared" si="4"/>
        <v>1</v>
      </c>
      <c r="K86" s="7">
        <f t="shared" si="5"/>
        <v>1</v>
      </c>
      <c r="L86" s="88">
        <f t="shared" si="19"/>
        <v>6.6666666666666643</v>
      </c>
      <c r="M86" s="7">
        <f t="shared" si="20"/>
        <v>0</v>
      </c>
      <c r="N86" s="7">
        <f t="shared" si="7"/>
        <v>0</v>
      </c>
      <c r="O86" s="7">
        <f t="shared" si="8"/>
        <v>0</v>
      </c>
      <c r="P86" s="50"/>
      <c r="Q86" s="7"/>
      <c r="R86" s="7"/>
      <c r="S86" s="69">
        <v>45.666666666666664</v>
      </c>
      <c r="T86" s="52"/>
      <c r="U86" s="45"/>
      <c r="V86" s="45"/>
      <c r="W86" s="19">
        <v>20</v>
      </c>
      <c r="X86" s="52">
        <f t="shared" si="21"/>
        <v>46.666666666666664</v>
      </c>
      <c r="Y86" s="52">
        <f t="shared" si="23"/>
        <v>45.666666666666664</v>
      </c>
      <c r="Z86" s="52">
        <f t="shared" si="24"/>
        <v>47.666666666666664</v>
      </c>
      <c r="AA86" s="52">
        <f t="shared" si="22"/>
        <v>46.166666666666664</v>
      </c>
      <c r="AB86" s="45"/>
    </row>
    <row r="87" spans="1:28" ht="19.5" customHeight="1" x14ac:dyDescent="0.35">
      <c r="A87" s="48">
        <f>'Sessional + End Term Assessment'!A88</f>
        <v>81</v>
      </c>
      <c r="B87" s="49" t="str">
        <f>'Sessional + End Term Assessment'!B88</f>
        <v>23ETCCS081</v>
      </c>
      <c r="C87" s="49" t="str">
        <f>'Sessional + End Term Assessment'!C88</f>
        <v>MOHIT KUMAR KALAL</v>
      </c>
      <c r="D87" s="50">
        <f t="shared" si="17"/>
        <v>18</v>
      </c>
      <c r="E87" s="7">
        <f t="shared" si="0"/>
        <v>1</v>
      </c>
      <c r="F87" s="7">
        <f t="shared" si="1"/>
        <v>1</v>
      </c>
      <c r="G87" s="7">
        <f t="shared" si="2"/>
        <v>0</v>
      </c>
      <c r="H87" s="50">
        <f t="shared" si="18"/>
        <v>19</v>
      </c>
      <c r="I87" s="7">
        <f t="shared" si="3"/>
        <v>1</v>
      </c>
      <c r="J87" s="7">
        <f t="shared" si="4"/>
        <v>1</v>
      </c>
      <c r="K87" s="7">
        <f t="shared" si="5"/>
        <v>0</v>
      </c>
      <c r="L87" s="88">
        <f t="shared" si="19"/>
        <v>6.3333333333333286</v>
      </c>
      <c r="M87" s="7">
        <f t="shared" si="20"/>
        <v>0</v>
      </c>
      <c r="N87" s="7">
        <f t="shared" si="7"/>
        <v>0</v>
      </c>
      <c r="O87" s="7">
        <f t="shared" si="8"/>
        <v>0</v>
      </c>
      <c r="P87" s="50"/>
      <c r="Q87" s="7"/>
      <c r="R87" s="7"/>
      <c r="S87" s="69">
        <v>43.333333333333329</v>
      </c>
      <c r="T87" s="52"/>
      <c r="U87" s="45"/>
      <c r="V87" s="45"/>
      <c r="W87" s="19">
        <v>19</v>
      </c>
      <c r="X87" s="52">
        <f t="shared" si="21"/>
        <v>44.333333333333329</v>
      </c>
      <c r="Y87" s="52">
        <f t="shared" si="23"/>
        <v>43.333333333333329</v>
      </c>
      <c r="Z87" s="52">
        <f t="shared" si="24"/>
        <v>45.333333333333329</v>
      </c>
      <c r="AA87" s="52">
        <f t="shared" si="22"/>
        <v>43.833333333333329</v>
      </c>
      <c r="AB87" s="45"/>
    </row>
    <row r="88" spans="1:28" ht="19.5" customHeight="1" x14ac:dyDescent="0.35">
      <c r="A88" s="48">
        <f>'Sessional + End Term Assessment'!A89</f>
        <v>82</v>
      </c>
      <c r="B88" s="49" t="str">
        <f>'Sessional + End Term Assessment'!B89</f>
        <v>23ETCCS082</v>
      </c>
      <c r="C88" s="49" t="str">
        <f>'Sessional + End Term Assessment'!C89</f>
        <v>MOHIT MALI</v>
      </c>
      <c r="D88" s="50">
        <f t="shared" si="17"/>
        <v>19</v>
      </c>
      <c r="E88" s="7">
        <f t="shared" si="0"/>
        <v>1</v>
      </c>
      <c r="F88" s="7">
        <f t="shared" si="1"/>
        <v>1</v>
      </c>
      <c r="G88" s="7">
        <f t="shared" si="2"/>
        <v>0</v>
      </c>
      <c r="H88" s="50">
        <f t="shared" si="18"/>
        <v>20</v>
      </c>
      <c r="I88" s="7">
        <f t="shared" si="3"/>
        <v>1</v>
      </c>
      <c r="J88" s="7">
        <f t="shared" si="4"/>
        <v>1</v>
      </c>
      <c r="K88" s="7">
        <f t="shared" si="5"/>
        <v>1</v>
      </c>
      <c r="L88" s="88">
        <f t="shared" si="19"/>
        <v>6.6666666666666643</v>
      </c>
      <c r="M88" s="7">
        <f t="shared" si="20"/>
        <v>0</v>
      </c>
      <c r="N88" s="7">
        <f t="shared" si="7"/>
        <v>0</v>
      </c>
      <c r="O88" s="7">
        <f t="shared" si="8"/>
        <v>0</v>
      </c>
      <c r="P88" s="50"/>
      <c r="Q88" s="7"/>
      <c r="R88" s="7"/>
      <c r="S88" s="69">
        <v>45.666666666666664</v>
      </c>
      <c r="T88" s="52"/>
      <c r="U88" s="45"/>
      <c r="V88" s="45"/>
      <c r="W88" s="19">
        <v>20</v>
      </c>
      <c r="X88" s="52">
        <f t="shared" si="21"/>
        <v>46.666666666666664</v>
      </c>
      <c r="Y88" s="52">
        <f t="shared" si="23"/>
        <v>45.666666666666664</v>
      </c>
      <c r="Z88" s="52">
        <f t="shared" si="24"/>
        <v>47.666666666666664</v>
      </c>
      <c r="AA88" s="52">
        <f t="shared" si="22"/>
        <v>46.166666666666664</v>
      </c>
      <c r="AB88" s="45"/>
    </row>
    <row r="89" spans="1:28" ht="19.5" customHeight="1" x14ac:dyDescent="0.35">
      <c r="A89" s="48">
        <f>'Sessional + End Term Assessment'!A90</f>
        <v>83</v>
      </c>
      <c r="B89" s="49" t="str">
        <f>'Sessional + End Term Assessment'!B90</f>
        <v>23ETCCS083</v>
      </c>
      <c r="C89" s="49" t="str">
        <f>'Sessional + End Term Assessment'!C90</f>
        <v>MRADUL BAHETI</v>
      </c>
      <c r="D89" s="50">
        <f t="shared" si="17"/>
        <v>26</v>
      </c>
      <c r="E89" s="7">
        <f t="shared" si="0"/>
        <v>1</v>
      </c>
      <c r="F89" s="7">
        <f t="shared" si="1"/>
        <v>1</v>
      </c>
      <c r="G89" s="7">
        <f t="shared" si="2"/>
        <v>1</v>
      </c>
      <c r="H89" s="50">
        <f t="shared" si="18"/>
        <v>27</v>
      </c>
      <c r="I89" s="7">
        <f t="shared" si="3"/>
        <v>1</v>
      </c>
      <c r="J89" s="7">
        <f t="shared" si="4"/>
        <v>1</v>
      </c>
      <c r="K89" s="7">
        <f t="shared" si="5"/>
        <v>1</v>
      </c>
      <c r="L89" s="88">
        <f t="shared" si="19"/>
        <v>11.333333333333329</v>
      </c>
      <c r="M89" s="7">
        <f t="shared" si="20"/>
        <v>1</v>
      </c>
      <c r="N89" s="7">
        <f t="shared" si="7"/>
        <v>1</v>
      </c>
      <c r="O89" s="7">
        <f t="shared" si="8"/>
        <v>1</v>
      </c>
      <c r="P89" s="50"/>
      <c r="Q89" s="7"/>
      <c r="R89" s="7"/>
      <c r="S89" s="69">
        <v>64.333333333333329</v>
      </c>
      <c r="T89" s="52"/>
      <c r="U89" s="45"/>
      <c r="V89" s="45"/>
      <c r="W89" s="19">
        <v>28</v>
      </c>
      <c r="X89" s="52">
        <f t="shared" si="21"/>
        <v>65.333333333333329</v>
      </c>
      <c r="Y89" s="52">
        <f t="shared" si="23"/>
        <v>64.333333333333329</v>
      </c>
      <c r="Z89" s="52">
        <f t="shared" si="24"/>
        <v>66.333333333333329</v>
      </c>
      <c r="AA89" s="52">
        <f t="shared" si="22"/>
        <v>64.833333333333329</v>
      </c>
      <c r="AB89" s="45"/>
    </row>
    <row r="90" spans="1:28" ht="19.5" customHeight="1" x14ac:dyDescent="0.35">
      <c r="A90" s="48">
        <f>'Sessional + End Term Assessment'!A91</f>
        <v>84</v>
      </c>
      <c r="B90" s="49" t="str">
        <f>'Sessional + End Term Assessment'!B91</f>
        <v>23ETCCS084</v>
      </c>
      <c r="C90" s="49" t="str">
        <f>'Sessional + End Term Assessment'!C91</f>
        <v>MS.BHAVYA SAHU</v>
      </c>
      <c r="D90" s="50">
        <f t="shared" si="17"/>
        <v>22</v>
      </c>
      <c r="E90" s="7">
        <f t="shared" si="0"/>
        <v>1</v>
      </c>
      <c r="F90" s="7">
        <f t="shared" si="1"/>
        <v>1</v>
      </c>
      <c r="G90" s="7">
        <f t="shared" si="2"/>
        <v>1</v>
      </c>
      <c r="H90" s="50">
        <f t="shared" si="18"/>
        <v>23</v>
      </c>
      <c r="I90" s="7">
        <f t="shared" si="3"/>
        <v>1</v>
      </c>
      <c r="J90" s="7">
        <f t="shared" si="4"/>
        <v>1</v>
      </c>
      <c r="K90" s="7">
        <f t="shared" si="5"/>
        <v>1</v>
      </c>
      <c r="L90" s="88">
        <f t="shared" si="19"/>
        <v>10</v>
      </c>
      <c r="M90" s="7">
        <f t="shared" si="20"/>
        <v>1</v>
      </c>
      <c r="N90" s="7">
        <f t="shared" si="7"/>
        <v>1</v>
      </c>
      <c r="O90" s="7">
        <f t="shared" si="8"/>
        <v>1</v>
      </c>
      <c r="P90" s="50"/>
      <c r="Q90" s="53"/>
      <c r="R90" s="53"/>
      <c r="S90" s="69">
        <v>55</v>
      </c>
      <c r="T90" s="52"/>
      <c r="U90" s="45"/>
      <c r="V90" s="45"/>
      <c r="W90" s="19">
        <v>24</v>
      </c>
      <c r="X90" s="52">
        <f t="shared" si="21"/>
        <v>56</v>
      </c>
      <c r="Y90" s="52">
        <f t="shared" si="23"/>
        <v>55</v>
      </c>
      <c r="Z90" s="52">
        <f t="shared" si="24"/>
        <v>57</v>
      </c>
      <c r="AA90" s="52">
        <f t="shared" si="22"/>
        <v>55.5</v>
      </c>
      <c r="AB90" s="45"/>
    </row>
    <row r="91" spans="1:28" ht="19.5" customHeight="1" x14ac:dyDescent="0.35">
      <c r="A91" s="48">
        <f>'Sessional + End Term Assessment'!A92</f>
        <v>85</v>
      </c>
      <c r="B91" s="49" t="str">
        <f>'Sessional + End Term Assessment'!B92</f>
        <v>23ETCCS085</v>
      </c>
      <c r="C91" s="49" t="str">
        <f>'Sessional + End Term Assessment'!C92</f>
        <v>MS.BHUVIKA SHARMA</v>
      </c>
      <c r="D91" s="50">
        <f t="shared" si="17"/>
        <v>23</v>
      </c>
      <c r="E91" s="7">
        <f t="shared" si="0"/>
        <v>1</v>
      </c>
      <c r="F91" s="7">
        <f t="shared" si="1"/>
        <v>1</v>
      </c>
      <c r="G91" s="7">
        <f t="shared" si="2"/>
        <v>1</v>
      </c>
      <c r="H91" s="50">
        <f t="shared" si="18"/>
        <v>24</v>
      </c>
      <c r="I91" s="7">
        <f t="shared" si="3"/>
        <v>1</v>
      </c>
      <c r="J91" s="7">
        <f t="shared" si="4"/>
        <v>1</v>
      </c>
      <c r="K91" s="7">
        <f t="shared" si="5"/>
        <v>1</v>
      </c>
      <c r="L91" s="88">
        <f t="shared" si="19"/>
        <v>10.333333333333336</v>
      </c>
      <c r="M91" s="7">
        <f t="shared" si="20"/>
        <v>1</v>
      </c>
      <c r="N91" s="7">
        <f t="shared" si="7"/>
        <v>1</v>
      </c>
      <c r="O91" s="7">
        <f t="shared" si="8"/>
        <v>1</v>
      </c>
      <c r="P91" s="50"/>
      <c r="Q91" s="53"/>
      <c r="R91" s="53"/>
      <c r="S91" s="69">
        <v>57.333333333333336</v>
      </c>
      <c r="T91" s="52"/>
      <c r="U91" s="45"/>
      <c r="V91" s="45"/>
      <c r="W91" s="19">
        <v>25</v>
      </c>
      <c r="X91" s="52">
        <f t="shared" si="21"/>
        <v>58.333333333333336</v>
      </c>
      <c r="Y91" s="52">
        <f t="shared" si="23"/>
        <v>57.333333333333336</v>
      </c>
      <c r="Z91" s="52">
        <f t="shared" si="24"/>
        <v>59.333333333333336</v>
      </c>
      <c r="AA91" s="52">
        <f t="shared" si="22"/>
        <v>57.833333333333336</v>
      </c>
      <c r="AB91" s="45"/>
    </row>
    <row r="92" spans="1:28" ht="19.5" customHeight="1" x14ac:dyDescent="0.35">
      <c r="A92" s="48">
        <f>'Sessional + End Term Assessment'!A93</f>
        <v>86</v>
      </c>
      <c r="B92" s="49" t="str">
        <f>'Sessional + End Term Assessment'!B93</f>
        <v>23ETCCS086</v>
      </c>
      <c r="C92" s="49" t="str">
        <f>'Sessional + End Term Assessment'!C93</f>
        <v>MS.CHARU MALI</v>
      </c>
      <c r="D92" s="50">
        <f t="shared" si="17"/>
        <v>24</v>
      </c>
      <c r="E92" s="7">
        <f t="shared" si="0"/>
        <v>1</v>
      </c>
      <c r="F92" s="7">
        <f t="shared" si="1"/>
        <v>1</v>
      </c>
      <c r="G92" s="7">
        <f t="shared" si="2"/>
        <v>1</v>
      </c>
      <c r="H92" s="50">
        <f t="shared" si="18"/>
        <v>25</v>
      </c>
      <c r="I92" s="7">
        <f t="shared" si="3"/>
        <v>1</v>
      </c>
      <c r="J92" s="7">
        <f t="shared" si="4"/>
        <v>1</v>
      </c>
      <c r="K92" s="7">
        <f t="shared" si="5"/>
        <v>1</v>
      </c>
      <c r="L92" s="88">
        <f t="shared" si="19"/>
        <v>10.666666666666671</v>
      </c>
      <c r="M92" s="7">
        <f t="shared" si="20"/>
        <v>1</v>
      </c>
      <c r="N92" s="7">
        <f t="shared" si="7"/>
        <v>1</v>
      </c>
      <c r="O92" s="7">
        <f t="shared" si="8"/>
        <v>1</v>
      </c>
      <c r="P92" s="50"/>
      <c r="Q92" s="53"/>
      <c r="R92" s="53"/>
      <c r="S92" s="69">
        <v>59.666666666666671</v>
      </c>
      <c r="T92" s="52"/>
      <c r="U92" s="45"/>
      <c r="V92" s="45"/>
      <c r="W92" s="19">
        <v>26</v>
      </c>
      <c r="X92" s="52">
        <f t="shared" si="21"/>
        <v>60.666666666666671</v>
      </c>
      <c r="Y92" s="52">
        <f t="shared" si="23"/>
        <v>59.666666666666671</v>
      </c>
      <c r="Z92" s="52">
        <f t="shared" si="24"/>
        <v>61.666666666666671</v>
      </c>
      <c r="AA92" s="52">
        <f t="shared" si="22"/>
        <v>60.166666666666671</v>
      </c>
      <c r="AB92" s="45"/>
    </row>
    <row r="93" spans="1:28" ht="19.5" customHeight="1" x14ac:dyDescent="0.35">
      <c r="A93" s="48">
        <f>'Sessional + End Term Assessment'!A94</f>
        <v>87</v>
      </c>
      <c r="B93" s="49" t="str">
        <f>'Sessional + End Term Assessment'!B94</f>
        <v>23ETCCS087</v>
      </c>
      <c r="C93" s="49" t="str">
        <f>'Sessional + End Term Assessment'!C94</f>
        <v>MS.EKTA JOSHI</v>
      </c>
      <c r="D93" s="50">
        <f t="shared" si="17"/>
        <v>22</v>
      </c>
      <c r="E93" s="7">
        <f t="shared" si="0"/>
        <v>1</v>
      </c>
      <c r="F93" s="7">
        <f t="shared" si="1"/>
        <v>1</v>
      </c>
      <c r="G93" s="7">
        <f t="shared" si="2"/>
        <v>1</v>
      </c>
      <c r="H93" s="50">
        <f t="shared" si="18"/>
        <v>23</v>
      </c>
      <c r="I93" s="7">
        <f t="shared" si="3"/>
        <v>1</v>
      </c>
      <c r="J93" s="7">
        <f t="shared" si="4"/>
        <v>1</v>
      </c>
      <c r="K93" s="7">
        <f t="shared" si="5"/>
        <v>1</v>
      </c>
      <c r="L93" s="88">
        <f t="shared" si="19"/>
        <v>10</v>
      </c>
      <c r="M93" s="7">
        <f t="shared" si="20"/>
        <v>1</v>
      </c>
      <c r="N93" s="7">
        <f t="shared" ref="N93:N156" si="25">IF(L93&gt;=($L$6*0.6),1,0)</f>
        <v>1</v>
      </c>
      <c r="O93" s="7">
        <f t="shared" ref="O93:O156" si="26">IF(L93&gt;=($L$6*0.7),1,0)</f>
        <v>1</v>
      </c>
      <c r="P93" s="50"/>
      <c r="Q93" s="7"/>
      <c r="R93" s="7"/>
      <c r="S93" s="69">
        <v>55</v>
      </c>
      <c r="T93" s="52"/>
      <c r="U93" s="45"/>
      <c r="V93" s="45"/>
      <c r="W93" s="19">
        <v>24</v>
      </c>
      <c r="X93" s="52">
        <f t="shared" si="21"/>
        <v>56</v>
      </c>
      <c r="Y93" s="52">
        <f t="shared" si="23"/>
        <v>55</v>
      </c>
      <c r="Z93" s="52">
        <f t="shared" si="24"/>
        <v>57</v>
      </c>
      <c r="AA93" s="52">
        <f t="shared" si="22"/>
        <v>55.5</v>
      </c>
      <c r="AB93" s="45"/>
    </row>
    <row r="94" spans="1:28" ht="19.5" customHeight="1" x14ac:dyDescent="0.35">
      <c r="A94" s="48">
        <f>'Sessional + End Term Assessment'!A95</f>
        <v>88</v>
      </c>
      <c r="B94" s="49" t="str">
        <f>'Sessional + End Term Assessment'!B95</f>
        <v>23ETCCS088</v>
      </c>
      <c r="C94" s="49" t="str">
        <f>'Sessional + End Term Assessment'!C95</f>
        <v>MS.ISHI BHAVSAR</v>
      </c>
      <c r="D94" s="50">
        <f t="shared" si="17"/>
        <v>25</v>
      </c>
      <c r="E94" s="7">
        <f t="shared" si="0"/>
        <v>1</v>
      </c>
      <c r="F94" s="7">
        <f t="shared" si="1"/>
        <v>1</v>
      </c>
      <c r="G94" s="7">
        <f t="shared" si="2"/>
        <v>1</v>
      </c>
      <c r="H94" s="50">
        <f t="shared" si="18"/>
        <v>26</v>
      </c>
      <c r="I94" s="7">
        <f t="shared" si="3"/>
        <v>1</v>
      </c>
      <c r="J94" s="7">
        <f t="shared" si="4"/>
        <v>1</v>
      </c>
      <c r="K94" s="7">
        <f t="shared" si="5"/>
        <v>1</v>
      </c>
      <c r="L94" s="88">
        <f t="shared" si="19"/>
        <v>11</v>
      </c>
      <c r="M94" s="7">
        <f t="shared" si="20"/>
        <v>1</v>
      </c>
      <c r="N94" s="7">
        <f t="shared" si="25"/>
        <v>1</v>
      </c>
      <c r="O94" s="7">
        <f t="shared" si="26"/>
        <v>1</v>
      </c>
      <c r="P94" s="50"/>
      <c r="Q94" s="7"/>
      <c r="R94" s="7"/>
      <c r="S94" s="69">
        <v>62</v>
      </c>
      <c r="T94" s="52"/>
      <c r="U94" s="45"/>
      <c r="V94" s="45"/>
      <c r="W94" s="19">
        <v>27</v>
      </c>
      <c r="X94" s="52">
        <f t="shared" si="21"/>
        <v>63</v>
      </c>
      <c r="Y94" s="52">
        <f t="shared" si="23"/>
        <v>62</v>
      </c>
      <c r="Z94" s="52">
        <f t="shared" si="24"/>
        <v>64</v>
      </c>
      <c r="AA94" s="52">
        <f t="shared" si="22"/>
        <v>62.5</v>
      </c>
      <c r="AB94" s="45"/>
    </row>
    <row r="95" spans="1:28" ht="19.5" customHeight="1" x14ac:dyDescent="0.35">
      <c r="A95" s="48">
        <f>'Sessional + End Term Assessment'!A96</f>
        <v>89</v>
      </c>
      <c r="B95" s="49" t="str">
        <f>'Sessional + End Term Assessment'!B96</f>
        <v>23ETCCS089</v>
      </c>
      <c r="C95" s="49" t="str">
        <f>'Sessional + End Term Assessment'!C96</f>
        <v>MS.KAJAL JOSHI</v>
      </c>
      <c r="D95" s="50">
        <f t="shared" si="17"/>
        <v>23</v>
      </c>
      <c r="E95" s="7">
        <f t="shared" si="0"/>
        <v>1</v>
      </c>
      <c r="F95" s="7">
        <f t="shared" si="1"/>
        <v>1</v>
      </c>
      <c r="G95" s="7">
        <f t="shared" si="2"/>
        <v>1</v>
      </c>
      <c r="H95" s="50">
        <f t="shared" si="18"/>
        <v>24</v>
      </c>
      <c r="I95" s="7">
        <f t="shared" si="3"/>
        <v>1</v>
      </c>
      <c r="J95" s="7">
        <f t="shared" si="4"/>
        <v>1</v>
      </c>
      <c r="K95" s="7">
        <f t="shared" si="5"/>
        <v>1</v>
      </c>
      <c r="L95" s="88">
        <f t="shared" si="19"/>
        <v>10.333333333333336</v>
      </c>
      <c r="M95" s="7">
        <f t="shared" si="20"/>
        <v>1</v>
      </c>
      <c r="N95" s="7">
        <f t="shared" si="25"/>
        <v>1</v>
      </c>
      <c r="O95" s="7">
        <f t="shared" si="26"/>
        <v>1</v>
      </c>
      <c r="P95" s="50"/>
      <c r="Q95" s="53"/>
      <c r="R95" s="53"/>
      <c r="S95" s="69">
        <v>57.333333333333336</v>
      </c>
      <c r="T95" s="52"/>
      <c r="U95" s="45"/>
      <c r="V95" s="45"/>
      <c r="W95" s="19">
        <v>25</v>
      </c>
      <c r="X95" s="52">
        <f t="shared" si="21"/>
        <v>58.333333333333336</v>
      </c>
      <c r="Y95" s="52">
        <f t="shared" si="23"/>
        <v>57.333333333333336</v>
      </c>
      <c r="Z95" s="52">
        <f t="shared" si="24"/>
        <v>59.333333333333336</v>
      </c>
      <c r="AA95" s="52">
        <f t="shared" si="22"/>
        <v>57.833333333333336</v>
      </c>
      <c r="AB95" s="45"/>
    </row>
    <row r="96" spans="1:28" ht="19.5" customHeight="1" x14ac:dyDescent="0.35">
      <c r="A96" s="48">
        <f>'Sessional + End Term Assessment'!A97</f>
        <v>90</v>
      </c>
      <c r="B96" s="49" t="str">
        <f>'Sessional + End Term Assessment'!B97</f>
        <v>23ETCCS090</v>
      </c>
      <c r="C96" s="49" t="str">
        <f>'Sessional + End Term Assessment'!C97</f>
        <v>MS.KASHISH SONI</v>
      </c>
      <c r="D96" s="50">
        <f t="shared" si="17"/>
        <v>24</v>
      </c>
      <c r="E96" s="7">
        <f t="shared" si="0"/>
        <v>1</v>
      </c>
      <c r="F96" s="7">
        <f t="shared" si="1"/>
        <v>1</v>
      </c>
      <c r="G96" s="7">
        <f t="shared" si="2"/>
        <v>1</v>
      </c>
      <c r="H96" s="50">
        <f t="shared" si="18"/>
        <v>25</v>
      </c>
      <c r="I96" s="7">
        <f t="shared" si="3"/>
        <v>1</v>
      </c>
      <c r="J96" s="7">
        <f t="shared" si="4"/>
        <v>1</v>
      </c>
      <c r="K96" s="7">
        <f t="shared" si="5"/>
        <v>1</v>
      </c>
      <c r="L96" s="88">
        <f t="shared" si="19"/>
        <v>10.666666666666671</v>
      </c>
      <c r="M96" s="7">
        <f t="shared" si="20"/>
        <v>1</v>
      </c>
      <c r="N96" s="7">
        <f t="shared" si="25"/>
        <v>1</v>
      </c>
      <c r="O96" s="7">
        <f t="shared" si="26"/>
        <v>1</v>
      </c>
      <c r="P96" s="50"/>
      <c r="Q96" s="7"/>
      <c r="R96" s="7"/>
      <c r="S96" s="69">
        <v>59.666666666666671</v>
      </c>
      <c r="T96" s="52"/>
      <c r="U96" s="45"/>
      <c r="V96" s="45"/>
      <c r="W96" s="19">
        <v>26</v>
      </c>
      <c r="X96" s="52">
        <f t="shared" si="21"/>
        <v>60.666666666666671</v>
      </c>
      <c r="Y96" s="52">
        <f t="shared" si="23"/>
        <v>59.666666666666671</v>
      </c>
      <c r="Z96" s="52">
        <f t="shared" si="24"/>
        <v>61.666666666666671</v>
      </c>
      <c r="AA96" s="52">
        <f t="shared" si="22"/>
        <v>60.166666666666671</v>
      </c>
      <c r="AB96" s="45"/>
    </row>
    <row r="97" spans="1:28" ht="19.5" customHeight="1" x14ac:dyDescent="0.35">
      <c r="A97" s="48">
        <f>'Sessional + End Term Assessment'!A98</f>
        <v>91</v>
      </c>
      <c r="B97" s="49" t="str">
        <f>'Sessional + End Term Assessment'!B98</f>
        <v>23ETCCS091</v>
      </c>
      <c r="C97" s="49" t="str">
        <f>'Sessional + End Term Assessment'!C98</f>
        <v>MS.KINSHUL YADAV</v>
      </c>
      <c r="D97" s="50">
        <f t="shared" si="17"/>
        <v>23</v>
      </c>
      <c r="E97" s="7">
        <f t="shared" si="0"/>
        <v>1</v>
      </c>
      <c r="F97" s="7">
        <f t="shared" si="1"/>
        <v>1</v>
      </c>
      <c r="G97" s="7">
        <f t="shared" si="2"/>
        <v>1</v>
      </c>
      <c r="H97" s="50">
        <f t="shared" si="18"/>
        <v>24</v>
      </c>
      <c r="I97" s="7">
        <f t="shared" si="3"/>
        <v>1</v>
      </c>
      <c r="J97" s="7">
        <f t="shared" si="4"/>
        <v>1</v>
      </c>
      <c r="K97" s="7">
        <f t="shared" si="5"/>
        <v>1</v>
      </c>
      <c r="L97" s="88">
        <f t="shared" si="19"/>
        <v>10.333333333333336</v>
      </c>
      <c r="M97" s="7">
        <f t="shared" si="20"/>
        <v>1</v>
      </c>
      <c r="N97" s="7">
        <f t="shared" si="25"/>
        <v>1</v>
      </c>
      <c r="O97" s="7">
        <f t="shared" si="26"/>
        <v>1</v>
      </c>
      <c r="P97" s="50"/>
      <c r="Q97" s="53"/>
      <c r="R97" s="53"/>
      <c r="S97" s="69">
        <v>57.333333333333336</v>
      </c>
      <c r="T97" s="52"/>
      <c r="U97" s="45"/>
      <c r="V97" s="45"/>
      <c r="W97" s="19">
        <v>25</v>
      </c>
      <c r="X97" s="52">
        <f t="shared" si="21"/>
        <v>58.333333333333336</v>
      </c>
      <c r="Y97" s="52">
        <f t="shared" si="23"/>
        <v>57.333333333333336</v>
      </c>
      <c r="Z97" s="52">
        <f t="shared" si="24"/>
        <v>59.333333333333336</v>
      </c>
      <c r="AA97" s="52">
        <f t="shared" si="22"/>
        <v>57.833333333333336</v>
      </c>
      <c r="AB97" s="45"/>
    </row>
    <row r="98" spans="1:28" ht="19.5" customHeight="1" x14ac:dyDescent="0.35">
      <c r="A98" s="48">
        <f>'Sessional + End Term Assessment'!A99</f>
        <v>92</v>
      </c>
      <c r="B98" s="49" t="str">
        <f>'Sessional + End Term Assessment'!B99</f>
        <v>23ETCCS092</v>
      </c>
      <c r="C98" s="49" t="str">
        <f>'Sessional + End Term Assessment'!C99</f>
        <v>MS.KUMKUM LOHIYA</v>
      </c>
      <c r="D98" s="50">
        <f t="shared" si="17"/>
        <v>26</v>
      </c>
      <c r="E98" s="7">
        <f t="shared" si="0"/>
        <v>1</v>
      </c>
      <c r="F98" s="7">
        <f t="shared" si="1"/>
        <v>1</v>
      </c>
      <c r="G98" s="7">
        <f t="shared" si="2"/>
        <v>1</v>
      </c>
      <c r="H98" s="50">
        <f t="shared" si="18"/>
        <v>27</v>
      </c>
      <c r="I98" s="7">
        <f t="shared" si="3"/>
        <v>1</v>
      </c>
      <c r="J98" s="7">
        <f t="shared" si="4"/>
        <v>1</v>
      </c>
      <c r="K98" s="7">
        <f t="shared" si="5"/>
        <v>1</v>
      </c>
      <c r="L98" s="88">
        <f t="shared" si="19"/>
        <v>11.333333333333329</v>
      </c>
      <c r="M98" s="7">
        <f t="shared" si="20"/>
        <v>1</v>
      </c>
      <c r="N98" s="7">
        <f t="shared" si="25"/>
        <v>1</v>
      </c>
      <c r="O98" s="7">
        <f t="shared" si="26"/>
        <v>1</v>
      </c>
      <c r="P98" s="53"/>
      <c r="Q98" s="53"/>
      <c r="R98" s="53"/>
      <c r="S98" s="69">
        <v>64.333333333333329</v>
      </c>
      <c r="T98" s="52"/>
      <c r="U98" s="45"/>
      <c r="V98" s="45"/>
      <c r="W98" s="19">
        <v>28</v>
      </c>
      <c r="X98" s="52">
        <f t="shared" si="21"/>
        <v>65.333333333333329</v>
      </c>
      <c r="Y98" s="52">
        <f t="shared" si="23"/>
        <v>64.333333333333329</v>
      </c>
      <c r="Z98" s="52">
        <f t="shared" si="24"/>
        <v>66.333333333333329</v>
      </c>
      <c r="AA98" s="52">
        <f t="shared" si="22"/>
        <v>64.833333333333329</v>
      </c>
      <c r="AB98" s="45"/>
    </row>
    <row r="99" spans="1:28" ht="19.5" customHeight="1" x14ac:dyDescent="0.35">
      <c r="A99" s="48">
        <f>'Sessional + End Term Assessment'!A100</f>
        <v>93</v>
      </c>
      <c r="B99" s="49" t="str">
        <f>'Sessional + End Term Assessment'!B100</f>
        <v>23ETCCS093</v>
      </c>
      <c r="C99" s="49" t="str">
        <f>'Sessional + End Term Assessment'!C100</f>
        <v>MS.LUBHANSHI RATHORE</v>
      </c>
      <c r="D99" s="50">
        <f t="shared" si="17"/>
        <v>22</v>
      </c>
      <c r="E99" s="7">
        <f t="shared" si="0"/>
        <v>1</v>
      </c>
      <c r="F99" s="7">
        <f t="shared" si="1"/>
        <v>1</v>
      </c>
      <c r="G99" s="7">
        <f t="shared" si="2"/>
        <v>1</v>
      </c>
      <c r="H99" s="50">
        <f t="shared" si="18"/>
        <v>23</v>
      </c>
      <c r="I99" s="7">
        <f t="shared" si="3"/>
        <v>1</v>
      </c>
      <c r="J99" s="7">
        <f t="shared" si="4"/>
        <v>1</v>
      </c>
      <c r="K99" s="7">
        <f t="shared" si="5"/>
        <v>1</v>
      </c>
      <c r="L99" s="88">
        <f t="shared" si="19"/>
        <v>10</v>
      </c>
      <c r="M99" s="7">
        <f t="shared" si="20"/>
        <v>1</v>
      </c>
      <c r="N99" s="7">
        <f t="shared" si="25"/>
        <v>1</v>
      </c>
      <c r="O99" s="7">
        <f t="shared" si="26"/>
        <v>1</v>
      </c>
      <c r="P99" s="50"/>
      <c r="Q99" s="53"/>
      <c r="R99" s="53"/>
      <c r="S99" s="69">
        <v>55</v>
      </c>
      <c r="T99" s="52"/>
      <c r="U99" s="45"/>
      <c r="V99" s="45"/>
      <c r="W99" s="19">
        <v>24</v>
      </c>
      <c r="X99" s="52">
        <f t="shared" si="21"/>
        <v>56</v>
      </c>
      <c r="Y99" s="52">
        <f t="shared" si="23"/>
        <v>55</v>
      </c>
      <c r="Z99" s="52">
        <f t="shared" si="24"/>
        <v>57</v>
      </c>
      <c r="AA99" s="52">
        <f t="shared" si="22"/>
        <v>55.5</v>
      </c>
      <c r="AB99" s="45"/>
    </row>
    <row r="100" spans="1:28" ht="19.5" customHeight="1" x14ac:dyDescent="0.35">
      <c r="A100" s="48">
        <f>'Sessional + End Term Assessment'!A101</f>
        <v>94</v>
      </c>
      <c r="B100" s="49" t="str">
        <f>'Sessional + End Term Assessment'!B101</f>
        <v>23ETCCS094</v>
      </c>
      <c r="C100" s="49" t="str">
        <f>'Sessional + End Term Assessment'!C101</f>
        <v>MS.LUCKY OJHA</v>
      </c>
      <c r="D100" s="50">
        <f t="shared" si="17"/>
        <v>26</v>
      </c>
      <c r="E100" s="7">
        <f t="shared" si="0"/>
        <v>1</v>
      </c>
      <c r="F100" s="7">
        <f t="shared" si="1"/>
        <v>1</v>
      </c>
      <c r="G100" s="7">
        <f t="shared" si="2"/>
        <v>1</v>
      </c>
      <c r="H100" s="50">
        <f t="shared" si="18"/>
        <v>27</v>
      </c>
      <c r="I100" s="7">
        <f t="shared" si="3"/>
        <v>1</v>
      </c>
      <c r="J100" s="7">
        <f t="shared" si="4"/>
        <v>1</v>
      </c>
      <c r="K100" s="7">
        <f t="shared" si="5"/>
        <v>1</v>
      </c>
      <c r="L100" s="88">
        <f t="shared" si="19"/>
        <v>11.333333333333329</v>
      </c>
      <c r="M100" s="7">
        <f t="shared" si="20"/>
        <v>1</v>
      </c>
      <c r="N100" s="7">
        <f t="shared" si="25"/>
        <v>1</v>
      </c>
      <c r="O100" s="7">
        <f t="shared" si="26"/>
        <v>1</v>
      </c>
      <c r="P100" s="50"/>
      <c r="Q100" s="53"/>
      <c r="R100" s="53"/>
      <c r="S100" s="69">
        <v>64.333333333333329</v>
      </c>
      <c r="T100" s="52"/>
      <c r="U100" s="45"/>
      <c r="V100" s="45"/>
      <c r="W100" s="19">
        <v>28</v>
      </c>
      <c r="X100" s="52">
        <f t="shared" si="21"/>
        <v>65.333333333333329</v>
      </c>
      <c r="Y100" s="52">
        <f t="shared" si="23"/>
        <v>64.333333333333329</v>
      </c>
      <c r="Z100" s="52">
        <f t="shared" si="24"/>
        <v>66.333333333333329</v>
      </c>
      <c r="AA100" s="52">
        <f t="shared" si="22"/>
        <v>64.833333333333329</v>
      </c>
      <c r="AB100" s="45"/>
    </row>
    <row r="101" spans="1:28" ht="19.5" customHeight="1" x14ac:dyDescent="0.35">
      <c r="A101" s="48">
        <f>'Sessional + End Term Assessment'!A102</f>
        <v>95</v>
      </c>
      <c r="B101" s="49" t="str">
        <f>'Sessional + End Term Assessment'!B102</f>
        <v>23ETCCS095</v>
      </c>
      <c r="C101" s="49" t="str">
        <f>'Sessional + End Term Assessment'!C102</f>
        <v>MS.MAHIMA KUMAWAT</v>
      </c>
      <c r="D101" s="50">
        <f t="shared" si="17"/>
        <v>22</v>
      </c>
      <c r="E101" s="7">
        <f t="shared" si="0"/>
        <v>1</v>
      </c>
      <c r="F101" s="7">
        <f t="shared" si="1"/>
        <v>1</v>
      </c>
      <c r="G101" s="7">
        <f t="shared" si="2"/>
        <v>1</v>
      </c>
      <c r="H101" s="50">
        <f t="shared" si="18"/>
        <v>23</v>
      </c>
      <c r="I101" s="7">
        <f t="shared" si="3"/>
        <v>1</v>
      </c>
      <c r="J101" s="7">
        <f t="shared" si="4"/>
        <v>1</v>
      </c>
      <c r="K101" s="7">
        <f t="shared" si="5"/>
        <v>1</v>
      </c>
      <c r="L101" s="88">
        <f t="shared" si="19"/>
        <v>10</v>
      </c>
      <c r="M101" s="7">
        <f t="shared" si="20"/>
        <v>1</v>
      </c>
      <c r="N101" s="7">
        <f t="shared" si="25"/>
        <v>1</v>
      </c>
      <c r="O101" s="7">
        <f t="shared" si="26"/>
        <v>1</v>
      </c>
      <c r="P101" s="50"/>
      <c r="Q101" s="7"/>
      <c r="R101" s="7"/>
      <c r="S101" s="69">
        <v>55</v>
      </c>
      <c r="T101" s="52"/>
      <c r="U101" s="45"/>
      <c r="V101" s="45"/>
      <c r="W101" s="19">
        <v>24</v>
      </c>
      <c r="X101" s="52">
        <f t="shared" si="21"/>
        <v>56</v>
      </c>
      <c r="Y101" s="52">
        <f t="shared" si="23"/>
        <v>55</v>
      </c>
      <c r="Z101" s="52">
        <f t="shared" si="24"/>
        <v>57</v>
      </c>
      <c r="AA101" s="52">
        <f t="shared" si="22"/>
        <v>55.5</v>
      </c>
      <c r="AB101" s="45"/>
    </row>
    <row r="102" spans="1:28" ht="19.5" customHeight="1" x14ac:dyDescent="0.35">
      <c r="A102" s="48">
        <f>'Sessional + End Term Assessment'!A103</f>
        <v>96</v>
      </c>
      <c r="B102" s="49" t="str">
        <f>'Sessional + End Term Assessment'!B103</f>
        <v>23ETCCS096</v>
      </c>
      <c r="C102" s="49" t="str">
        <f>'Sessional + End Term Assessment'!C103</f>
        <v>MS.MAHIMA RAO</v>
      </c>
      <c r="D102" s="50">
        <f t="shared" si="17"/>
        <v>22</v>
      </c>
      <c r="E102" s="7">
        <f t="shared" si="0"/>
        <v>1</v>
      </c>
      <c r="F102" s="7">
        <f t="shared" si="1"/>
        <v>1</v>
      </c>
      <c r="G102" s="7">
        <f t="shared" si="2"/>
        <v>1</v>
      </c>
      <c r="H102" s="50">
        <f t="shared" si="18"/>
        <v>23</v>
      </c>
      <c r="I102" s="7">
        <f t="shared" si="3"/>
        <v>1</v>
      </c>
      <c r="J102" s="7">
        <f t="shared" si="4"/>
        <v>1</v>
      </c>
      <c r="K102" s="7">
        <f t="shared" si="5"/>
        <v>1</v>
      </c>
      <c r="L102" s="88">
        <f t="shared" si="19"/>
        <v>7.6666666666666714</v>
      </c>
      <c r="M102" s="7">
        <f t="shared" si="20"/>
        <v>1</v>
      </c>
      <c r="N102" s="7">
        <f t="shared" si="25"/>
        <v>0</v>
      </c>
      <c r="O102" s="7">
        <f t="shared" si="26"/>
        <v>0</v>
      </c>
      <c r="P102" s="50"/>
      <c r="Q102" s="53"/>
      <c r="R102" s="53"/>
      <c r="S102" s="69">
        <v>52.666666666666671</v>
      </c>
      <c r="T102" s="52"/>
      <c r="U102" s="45"/>
      <c r="V102" s="45"/>
      <c r="W102" s="19">
        <v>23</v>
      </c>
      <c r="X102" s="52">
        <f t="shared" si="21"/>
        <v>53.666666666666671</v>
      </c>
      <c r="Y102" s="52">
        <f t="shared" si="23"/>
        <v>52.666666666666671</v>
      </c>
      <c r="Z102" s="52">
        <f t="shared" si="24"/>
        <v>54.666666666666671</v>
      </c>
      <c r="AA102" s="52">
        <f t="shared" si="22"/>
        <v>53.166666666666671</v>
      </c>
      <c r="AB102" s="45"/>
    </row>
    <row r="103" spans="1:28" ht="19.5" customHeight="1" x14ac:dyDescent="0.35">
      <c r="A103" s="48">
        <f>'Sessional + End Term Assessment'!A104</f>
        <v>97</v>
      </c>
      <c r="B103" s="49" t="str">
        <f>'Sessional + End Term Assessment'!B104</f>
        <v>23ETCCS097</v>
      </c>
      <c r="C103" s="49" t="str">
        <f>'Sessional + End Term Assessment'!C104</f>
        <v>MS.MANSI LOHAR</v>
      </c>
      <c r="D103" s="50">
        <f t="shared" si="17"/>
        <v>21</v>
      </c>
      <c r="E103" s="7">
        <f t="shared" si="0"/>
        <v>1</v>
      </c>
      <c r="F103" s="7">
        <f t="shared" si="1"/>
        <v>1</v>
      </c>
      <c r="G103" s="7">
        <f t="shared" si="2"/>
        <v>1</v>
      </c>
      <c r="H103" s="50">
        <f t="shared" si="18"/>
        <v>22</v>
      </c>
      <c r="I103" s="7">
        <f t="shared" si="3"/>
        <v>1</v>
      </c>
      <c r="J103" s="7">
        <f t="shared" si="4"/>
        <v>1</v>
      </c>
      <c r="K103" s="7">
        <f t="shared" si="5"/>
        <v>1</v>
      </c>
      <c r="L103" s="88">
        <f t="shared" si="19"/>
        <v>7.3333333333333286</v>
      </c>
      <c r="M103" s="7">
        <f t="shared" si="20"/>
        <v>1</v>
      </c>
      <c r="N103" s="7">
        <f t="shared" si="25"/>
        <v>0</v>
      </c>
      <c r="O103" s="7">
        <f t="shared" si="26"/>
        <v>0</v>
      </c>
      <c r="P103" s="50"/>
      <c r="Q103" s="53"/>
      <c r="R103" s="53"/>
      <c r="S103" s="69">
        <v>50.333333333333329</v>
      </c>
      <c r="T103" s="52"/>
      <c r="U103" s="45"/>
      <c r="V103" s="45"/>
      <c r="W103" s="19">
        <v>22</v>
      </c>
      <c r="X103" s="52">
        <f t="shared" si="21"/>
        <v>51.333333333333329</v>
      </c>
      <c r="Y103" s="52">
        <f t="shared" si="23"/>
        <v>50.333333333333329</v>
      </c>
      <c r="Z103" s="52">
        <f t="shared" si="24"/>
        <v>52.333333333333329</v>
      </c>
      <c r="AA103" s="52">
        <f t="shared" si="22"/>
        <v>50.833333333333329</v>
      </c>
      <c r="AB103" s="45"/>
    </row>
    <row r="104" spans="1:28" ht="19.5" customHeight="1" x14ac:dyDescent="0.35">
      <c r="A104" s="48">
        <f>'Sessional + End Term Assessment'!A105</f>
        <v>98</v>
      </c>
      <c r="B104" s="49" t="str">
        <f>'Sessional + End Term Assessment'!B105</f>
        <v>23ETCCS098</v>
      </c>
      <c r="C104" s="49" t="str">
        <f>'Sessional + End Term Assessment'!C105</f>
        <v>MS.MONIKA PATEL</v>
      </c>
      <c r="D104" s="50">
        <f t="shared" si="17"/>
        <v>20</v>
      </c>
      <c r="E104" s="7">
        <f t="shared" si="0"/>
        <v>1</v>
      </c>
      <c r="F104" s="7">
        <f t="shared" si="1"/>
        <v>1</v>
      </c>
      <c r="G104" s="7">
        <f t="shared" si="2"/>
        <v>1</v>
      </c>
      <c r="H104" s="50">
        <f t="shared" si="18"/>
        <v>21</v>
      </c>
      <c r="I104" s="7">
        <f t="shared" si="3"/>
        <v>1</v>
      </c>
      <c r="J104" s="7">
        <f t="shared" si="4"/>
        <v>1</v>
      </c>
      <c r="K104" s="7">
        <f t="shared" si="5"/>
        <v>1</v>
      </c>
      <c r="L104" s="88">
        <f t="shared" si="19"/>
        <v>7</v>
      </c>
      <c r="M104" s="7">
        <f t="shared" si="20"/>
        <v>1</v>
      </c>
      <c r="N104" s="7">
        <f t="shared" si="25"/>
        <v>0</v>
      </c>
      <c r="O104" s="7">
        <f t="shared" si="26"/>
        <v>0</v>
      </c>
      <c r="P104" s="50"/>
      <c r="Q104" s="53"/>
      <c r="R104" s="53"/>
      <c r="S104" s="69">
        <v>48</v>
      </c>
      <c r="T104" s="52"/>
      <c r="U104" s="45"/>
      <c r="V104" s="45"/>
      <c r="W104" s="19">
        <v>21</v>
      </c>
      <c r="X104" s="52">
        <f t="shared" si="21"/>
        <v>49</v>
      </c>
      <c r="Y104" s="52">
        <f t="shared" si="23"/>
        <v>48</v>
      </c>
      <c r="Z104" s="52">
        <f t="shared" si="24"/>
        <v>50</v>
      </c>
      <c r="AA104" s="52">
        <f t="shared" si="22"/>
        <v>48.5</v>
      </c>
      <c r="AB104" s="45"/>
    </row>
    <row r="105" spans="1:28" ht="19.5" customHeight="1" x14ac:dyDescent="0.35">
      <c r="A105" s="48">
        <f>'Sessional + End Term Assessment'!A106</f>
        <v>99</v>
      </c>
      <c r="B105" s="49" t="str">
        <f>'Sessional + End Term Assessment'!B106</f>
        <v>23ETCCS099</v>
      </c>
      <c r="C105" s="49" t="str">
        <f>'Sessional + End Term Assessment'!C106</f>
        <v>MS.MOXI TAK</v>
      </c>
      <c r="D105" s="50">
        <f t="shared" si="17"/>
        <v>25</v>
      </c>
      <c r="E105" s="7">
        <f t="shared" si="0"/>
        <v>1</v>
      </c>
      <c r="F105" s="7">
        <f t="shared" si="1"/>
        <v>1</v>
      </c>
      <c r="G105" s="7">
        <f t="shared" si="2"/>
        <v>1</v>
      </c>
      <c r="H105" s="50">
        <f t="shared" si="18"/>
        <v>26</v>
      </c>
      <c r="I105" s="7">
        <f t="shared" si="3"/>
        <v>1</v>
      </c>
      <c r="J105" s="7">
        <f t="shared" si="4"/>
        <v>1</v>
      </c>
      <c r="K105" s="7">
        <f t="shared" si="5"/>
        <v>1</v>
      </c>
      <c r="L105" s="88">
        <f t="shared" si="19"/>
        <v>11</v>
      </c>
      <c r="M105" s="7">
        <f t="shared" si="20"/>
        <v>1</v>
      </c>
      <c r="N105" s="7">
        <f t="shared" si="25"/>
        <v>1</v>
      </c>
      <c r="O105" s="7">
        <f t="shared" si="26"/>
        <v>1</v>
      </c>
      <c r="P105" s="50"/>
      <c r="Q105" s="53"/>
      <c r="R105" s="53"/>
      <c r="S105" s="69">
        <v>62</v>
      </c>
      <c r="T105" s="52"/>
      <c r="U105" s="45"/>
      <c r="V105" s="45"/>
      <c r="W105" s="19">
        <v>27</v>
      </c>
      <c r="X105" s="52">
        <f t="shared" si="21"/>
        <v>63</v>
      </c>
      <c r="Y105" s="52">
        <f t="shared" si="23"/>
        <v>62</v>
      </c>
      <c r="Z105" s="52">
        <f t="shared" si="24"/>
        <v>64</v>
      </c>
      <c r="AA105" s="52">
        <f t="shared" si="22"/>
        <v>62.5</v>
      </c>
      <c r="AB105" s="45"/>
    </row>
    <row r="106" spans="1:28" ht="19.5" customHeight="1" x14ac:dyDescent="0.35">
      <c r="A106" s="48">
        <f>'Sessional + End Term Assessment'!A107</f>
        <v>100</v>
      </c>
      <c r="B106" s="49" t="str">
        <f>'Sessional + End Term Assessment'!B107</f>
        <v>23ETCCS100</v>
      </c>
      <c r="C106" s="49" t="str">
        <f>'Sessional + End Term Assessment'!C107</f>
        <v>MS.REENA AUDICHYA</v>
      </c>
      <c r="D106" s="50">
        <f t="shared" si="17"/>
        <v>25</v>
      </c>
      <c r="E106" s="7">
        <f t="shared" si="0"/>
        <v>1</v>
      </c>
      <c r="F106" s="7">
        <f t="shared" si="1"/>
        <v>1</v>
      </c>
      <c r="G106" s="7">
        <f t="shared" si="2"/>
        <v>1</v>
      </c>
      <c r="H106" s="50">
        <f t="shared" si="18"/>
        <v>26</v>
      </c>
      <c r="I106" s="7">
        <f t="shared" si="3"/>
        <v>1</v>
      </c>
      <c r="J106" s="7">
        <f t="shared" si="4"/>
        <v>1</v>
      </c>
      <c r="K106" s="7">
        <f t="shared" si="5"/>
        <v>1</v>
      </c>
      <c r="L106" s="88">
        <f t="shared" si="19"/>
        <v>11</v>
      </c>
      <c r="M106" s="7">
        <f t="shared" si="20"/>
        <v>1</v>
      </c>
      <c r="N106" s="7">
        <f t="shared" si="25"/>
        <v>1</v>
      </c>
      <c r="O106" s="7">
        <f t="shared" si="26"/>
        <v>1</v>
      </c>
      <c r="P106" s="50"/>
      <c r="Q106" s="53"/>
      <c r="R106" s="53"/>
      <c r="S106" s="69">
        <v>62</v>
      </c>
      <c r="T106" s="52"/>
      <c r="U106" s="45"/>
      <c r="V106" s="45"/>
      <c r="W106" s="19">
        <v>27</v>
      </c>
      <c r="X106" s="52">
        <f t="shared" si="21"/>
        <v>63</v>
      </c>
      <c r="Y106" s="52">
        <f t="shared" si="23"/>
        <v>62</v>
      </c>
      <c r="Z106" s="52">
        <f t="shared" si="24"/>
        <v>64</v>
      </c>
      <c r="AA106" s="52">
        <f t="shared" si="22"/>
        <v>62.5</v>
      </c>
      <c r="AB106" s="45"/>
    </row>
    <row r="107" spans="1:28" ht="19.5" customHeight="1" x14ac:dyDescent="0.35">
      <c r="A107" s="48">
        <f>'Sessional + End Term Assessment'!A108</f>
        <v>101</v>
      </c>
      <c r="B107" s="49" t="str">
        <f>'Sessional + End Term Assessment'!B108</f>
        <v>23ETCCS101</v>
      </c>
      <c r="C107" s="49" t="str">
        <f>'Sessional + End Term Assessment'!C108</f>
        <v>MS.TAYSIDDHI MADHVI BHAVSAR</v>
      </c>
      <c r="D107" s="50">
        <f t="shared" si="17"/>
        <v>25</v>
      </c>
      <c r="E107" s="7">
        <f t="shared" si="0"/>
        <v>1</v>
      </c>
      <c r="F107" s="7">
        <f t="shared" si="1"/>
        <v>1</v>
      </c>
      <c r="G107" s="7">
        <f t="shared" si="2"/>
        <v>1</v>
      </c>
      <c r="H107" s="50">
        <f t="shared" si="18"/>
        <v>26</v>
      </c>
      <c r="I107" s="7">
        <f t="shared" si="3"/>
        <v>1</v>
      </c>
      <c r="J107" s="7">
        <f t="shared" si="4"/>
        <v>1</v>
      </c>
      <c r="K107" s="7">
        <f t="shared" si="5"/>
        <v>1</v>
      </c>
      <c r="L107" s="88">
        <f t="shared" si="19"/>
        <v>11</v>
      </c>
      <c r="M107" s="7">
        <f t="shared" si="20"/>
        <v>1</v>
      </c>
      <c r="N107" s="7">
        <f t="shared" si="25"/>
        <v>1</v>
      </c>
      <c r="O107" s="7">
        <f t="shared" si="26"/>
        <v>1</v>
      </c>
      <c r="P107" s="50"/>
      <c r="Q107" s="7"/>
      <c r="R107" s="7"/>
      <c r="S107" s="69">
        <v>62</v>
      </c>
      <c r="T107" s="52"/>
      <c r="U107" s="45"/>
      <c r="V107" s="45"/>
      <c r="W107" s="19">
        <v>27</v>
      </c>
      <c r="X107" s="52">
        <f t="shared" si="21"/>
        <v>63</v>
      </c>
      <c r="Y107" s="52">
        <f t="shared" si="23"/>
        <v>62</v>
      </c>
      <c r="Z107" s="52">
        <f t="shared" si="24"/>
        <v>64</v>
      </c>
      <c r="AA107" s="52">
        <f t="shared" si="22"/>
        <v>62.5</v>
      </c>
      <c r="AB107" s="45"/>
    </row>
    <row r="108" spans="1:28" ht="19.5" customHeight="1" x14ac:dyDescent="0.35">
      <c r="A108" s="48">
        <f>'Sessional + End Term Assessment'!A109</f>
        <v>102</v>
      </c>
      <c r="B108" s="49" t="str">
        <f>'Sessional + End Term Assessment'!B109</f>
        <v>23ETCCS102</v>
      </c>
      <c r="C108" s="49" t="str">
        <f>'Sessional + End Term Assessment'!C109</f>
        <v>MS.USHA KUNWAR CHUNDAWAT</v>
      </c>
      <c r="D108" s="50">
        <f t="shared" si="17"/>
        <v>24</v>
      </c>
      <c r="E108" s="7">
        <f t="shared" si="0"/>
        <v>1</v>
      </c>
      <c r="F108" s="7">
        <f t="shared" si="1"/>
        <v>1</v>
      </c>
      <c r="G108" s="7">
        <f t="shared" si="2"/>
        <v>1</v>
      </c>
      <c r="H108" s="50">
        <f t="shared" si="18"/>
        <v>25</v>
      </c>
      <c r="I108" s="7">
        <f t="shared" si="3"/>
        <v>1</v>
      </c>
      <c r="J108" s="7">
        <f t="shared" si="4"/>
        <v>1</v>
      </c>
      <c r="K108" s="7">
        <f t="shared" si="5"/>
        <v>1</v>
      </c>
      <c r="L108" s="88">
        <f t="shared" si="19"/>
        <v>10.666666666666671</v>
      </c>
      <c r="M108" s="7">
        <f t="shared" si="20"/>
        <v>1</v>
      </c>
      <c r="N108" s="7">
        <f t="shared" si="25"/>
        <v>1</v>
      </c>
      <c r="O108" s="7">
        <f t="shared" si="26"/>
        <v>1</v>
      </c>
      <c r="P108" s="50"/>
      <c r="Q108" s="7"/>
      <c r="R108" s="7"/>
      <c r="S108" s="69">
        <v>59.666666666666671</v>
      </c>
      <c r="T108" s="52"/>
      <c r="U108" s="45"/>
      <c r="V108" s="45"/>
      <c r="W108" s="19">
        <v>26</v>
      </c>
      <c r="X108" s="52">
        <f t="shared" si="21"/>
        <v>60.666666666666671</v>
      </c>
      <c r="Y108" s="52">
        <f t="shared" si="23"/>
        <v>59.666666666666671</v>
      </c>
      <c r="Z108" s="52">
        <f t="shared" si="24"/>
        <v>61.666666666666671</v>
      </c>
      <c r="AA108" s="52">
        <f t="shared" si="22"/>
        <v>60.166666666666671</v>
      </c>
      <c r="AB108" s="45"/>
    </row>
    <row r="109" spans="1:28" ht="19.5" customHeight="1" x14ac:dyDescent="0.35">
      <c r="A109" s="48">
        <f>'Sessional + End Term Assessment'!A110</f>
        <v>103</v>
      </c>
      <c r="B109" s="49" t="str">
        <f>'Sessional + End Term Assessment'!B110</f>
        <v>23ETCCS103</v>
      </c>
      <c r="C109" s="49" t="str">
        <f>'Sessional + End Term Assessment'!C110</f>
        <v>MUDIT GUPTA</v>
      </c>
      <c r="D109" s="50">
        <f t="shared" si="17"/>
        <v>24</v>
      </c>
      <c r="E109" s="7">
        <f t="shared" si="0"/>
        <v>1</v>
      </c>
      <c r="F109" s="7">
        <f t="shared" si="1"/>
        <v>1</v>
      </c>
      <c r="G109" s="7">
        <f t="shared" si="2"/>
        <v>1</v>
      </c>
      <c r="H109" s="50">
        <f t="shared" si="18"/>
        <v>25</v>
      </c>
      <c r="I109" s="7">
        <f t="shared" si="3"/>
        <v>1</v>
      </c>
      <c r="J109" s="7">
        <f t="shared" si="4"/>
        <v>1</v>
      </c>
      <c r="K109" s="7">
        <f t="shared" si="5"/>
        <v>1</v>
      </c>
      <c r="L109" s="88">
        <f t="shared" si="19"/>
        <v>10.666666666666671</v>
      </c>
      <c r="M109" s="7">
        <f t="shared" si="20"/>
        <v>1</v>
      </c>
      <c r="N109" s="7">
        <f t="shared" si="25"/>
        <v>1</v>
      </c>
      <c r="O109" s="7">
        <f t="shared" si="26"/>
        <v>1</v>
      </c>
      <c r="P109" s="50"/>
      <c r="Q109" s="7"/>
      <c r="R109" s="7"/>
      <c r="S109" s="69">
        <v>59.666666666666671</v>
      </c>
      <c r="T109" s="52"/>
      <c r="U109" s="45"/>
      <c r="V109" s="45"/>
      <c r="W109" s="19">
        <v>26</v>
      </c>
      <c r="X109" s="52">
        <f t="shared" si="21"/>
        <v>60.666666666666671</v>
      </c>
      <c r="Y109" s="52">
        <f t="shared" si="23"/>
        <v>59.666666666666671</v>
      </c>
      <c r="Z109" s="52">
        <f t="shared" si="24"/>
        <v>61.666666666666671</v>
      </c>
      <c r="AA109" s="52">
        <f t="shared" si="22"/>
        <v>60.166666666666671</v>
      </c>
      <c r="AB109" s="45"/>
    </row>
    <row r="110" spans="1:28" ht="19.5" customHeight="1" x14ac:dyDescent="0.35">
      <c r="A110" s="48">
        <f>'Sessional + End Term Assessment'!A111</f>
        <v>104</v>
      </c>
      <c r="B110" s="49" t="str">
        <f>'Sessional + End Term Assessment'!B111</f>
        <v>23ETCCS104</v>
      </c>
      <c r="C110" s="49" t="str">
        <f>'Sessional + End Term Assessment'!C111</f>
        <v>NARESH SINGH BAGHEL</v>
      </c>
      <c r="D110" s="50">
        <f t="shared" si="17"/>
        <v>28</v>
      </c>
      <c r="E110" s="7">
        <f t="shared" si="0"/>
        <v>1</v>
      </c>
      <c r="F110" s="7">
        <f t="shared" si="1"/>
        <v>1</v>
      </c>
      <c r="G110" s="7">
        <f t="shared" si="2"/>
        <v>1</v>
      </c>
      <c r="H110" s="50">
        <f t="shared" si="18"/>
        <v>29</v>
      </c>
      <c r="I110" s="7">
        <f t="shared" si="3"/>
        <v>1</v>
      </c>
      <c r="J110" s="7">
        <f t="shared" si="4"/>
        <v>1</v>
      </c>
      <c r="K110" s="7">
        <f t="shared" si="5"/>
        <v>1</v>
      </c>
      <c r="L110" s="88">
        <f t="shared" si="19"/>
        <v>12</v>
      </c>
      <c r="M110" s="7">
        <f t="shared" si="20"/>
        <v>1</v>
      </c>
      <c r="N110" s="7">
        <f t="shared" si="25"/>
        <v>1</v>
      </c>
      <c r="O110" s="7">
        <f t="shared" si="26"/>
        <v>1</v>
      </c>
      <c r="P110" s="50"/>
      <c r="Q110" s="7"/>
      <c r="R110" s="7"/>
      <c r="S110" s="69">
        <v>69</v>
      </c>
      <c r="T110" s="52"/>
      <c r="U110" s="45"/>
      <c r="V110" s="45"/>
      <c r="W110" s="19">
        <v>30</v>
      </c>
      <c r="X110" s="52">
        <f t="shared" si="21"/>
        <v>70</v>
      </c>
      <c r="Y110" s="52">
        <f t="shared" si="23"/>
        <v>69</v>
      </c>
      <c r="Z110" s="52">
        <f t="shared" si="24"/>
        <v>71</v>
      </c>
      <c r="AA110" s="52">
        <f t="shared" si="22"/>
        <v>69.5</v>
      </c>
      <c r="AB110" s="45"/>
    </row>
    <row r="111" spans="1:28" ht="19.5" customHeight="1" x14ac:dyDescent="0.35">
      <c r="A111" s="48">
        <f>'Sessional + End Term Assessment'!A112</f>
        <v>105</v>
      </c>
      <c r="B111" s="49" t="str">
        <f>'Sessional + End Term Assessment'!B112</f>
        <v>23ETCCS105</v>
      </c>
      <c r="C111" s="49" t="str">
        <f>'Sessional + End Term Assessment'!C112</f>
        <v>NASRAT ANSARI</v>
      </c>
      <c r="D111" s="50">
        <f t="shared" si="17"/>
        <v>21</v>
      </c>
      <c r="E111" s="7">
        <f t="shared" si="0"/>
        <v>1</v>
      </c>
      <c r="F111" s="7">
        <f t="shared" si="1"/>
        <v>1</v>
      </c>
      <c r="G111" s="7">
        <f t="shared" si="2"/>
        <v>1</v>
      </c>
      <c r="H111" s="50">
        <f t="shared" si="18"/>
        <v>22</v>
      </c>
      <c r="I111" s="7">
        <f t="shared" si="3"/>
        <v>1</v>
      </c>
      <c r="J111" s="7">
        <f t="shared" si="4"/>
        <v>1</v>
      </c>
      <c r="K111" s="7">
        <f t="shared" si="5"/>
        <v>1</v>
      </c>
      <c r="L111" s="88">
        <f t="shared" si="19"/>
        <v>7.3333333333333286</v>
      </c>
      <c r="M111" s="7">
        <f t="shared" si="20"/>
        <v>1</v>
      </c>
      <c r="N111" s="7">
        <f t="shared" si="25"/>
        <v>0</v>
      </c>
      <c r="O111" s="7">
        <f t="shared" si="26"/>
        <v>0</v>
      </c>
      <c r="P111" s="50"/>
      <c r="Q111" s="7"/>
      <c r="R111" s="7"/>
      <c r="S111" s="69">
        <v>50.333333333333329</v>
      </c>
      <c r="T111" s="52"/>
      <c r="U111" s="45"/>
      <c r="V111" s="45"/>
      <c r="W111" s="19">
        <v>22</v>
      </c>
      <c r="X111" s="52">
        <f t="shared" si="21"/>
        <v>51.333333333333329</v>
      </c>
      <c r="Y111" s="52">
        <f t="shared" si="23"/>
        <v>50.333333333333329</v>
      </c>
      <c r="Z111" s="52">
        <f t="shared" si="24"/>
        <v>52.333333333333329</v>
      </c>
      <c r="AA111" s="52">
        <f t="shared" si="22"/>
        <v>50.833333333333329</v>
      </c>
      <c r="AB111" s="45"/>
    </row>
    <row r="112" spans="1:28" ht="19.5" customHeight="1" x14ac:dyDescent="0.35">
      <c r="A112" s="48">
        <f>'Sessional + End Term Assessment'!A113</f>
        <v>106</v>
      </c>
      <c r="B112" s="49" t="str">
        <f>'Sessional + End Term Assessment'!B113</f>
        <v>23ETCCS106</v>
      </c>
      <c r="C112" s="49" t="str">
        <f>'Sessional + End Term Assessment'!C113</f>
        <v>NIKHIL SHARMA</v>
      </c>
      <c r="D112" s="50">
        <f t="shared" si="17"/>
        <v>19</v>
      </c>
      <c r="E112" s="7">
        <f t="shared" si="0"/>
        <v>1</v>
      </c>
      <c r="F112" s="7">
        <f t="shared" si="1"/>
        <v>1</v>
      </c>
      <c r="G112" s="7">
        <f t="shared" si="2"/>
        <v>0</v>
      </c>
      <c r="H112" s="50">
        <f t="shared" si="18"/>
        <v>20</v>
      </c>
      <c r="I112" s="7">
        <f t="shared" si="3"/>
        <v>1</v>
      </c>
      <c r="J112" s="7">
        <f t="shared" si="4"/>
        <v>1</v>
      </c>
      <c r="K112" s="7">
        <f t="shared" si="5"/>
        <v>1</v>
      </c>
      <c r="L112" s="88">
        <f t="shared" si="19"/>
        <v>6.6666666666666643</v>
      </c>
      <c r="M112" s="7">
        <f t="shared" si="20"/>
        <v>0</v>
      </c>
      <c r="N112" s="7">
        <f t="shared" si="25"/>
        <v>0</v>
      </c>
      <c r="O112" s="7">
        <f t="shared" si="26"/>
        <v>0</v>
      </c>
      <c r="P112" s="50"/>
      <c r="Q112" s="53"/>
      <c r="R112" s="53"/>
      <c r="S112" s="69">
        <v>45.666666666666664</v>
      </c>
      <c r="T112" s="52"/>
      <c r="U112" s="45"/>
      <c r="V112" s="45"/>
      <c r="W112" s="19">
        <v>20</v>
      </c>
      <c r="X112" s="52">
        <f t="shared" si="21"/>
        <v>46.666666666666664</v>
      </c>
      <c r="Y112" s="52">
        <f t="shared" si="23"/>
        <v>45.666666666666664</v>
      </c>
      <c r="Z112" s="52">
        <f t="shared" si="24"/>
        <v>47.666666666666664</v>
      </c>
      <c r="AA112" s="52">
        <f t="shared" si="22"/>
        <v>46.166666666666664</v>
      </c>
      <c r="AB112" s="45"/>
    </row>
    <row r="113" spans="1:28" ht="19.5" customHeight="1" x14ac:dyDescent="0.35">
      <c r="A113" s="48">
        <f>'Sessional + End Term Assessment'!A114</f>
        <v>107</v>
      </c>
      <c r="B113" s="49" t="str">
        <f>'Sessional + End Term Assessment'!B114</f>
        <v>23ETCCS107</v>
      </c>
      <c r="C113" s="49" t="str">
        <f>'Sessional + End Term Assessment'!C114</f>
        <v>NIKHIL SUTHAR</v>
      </c>
      <c r="D113" s="50">
        <f t="shared" si="17"/>
        <v>22</v>
      </c>
      <c r="E113" s="7">
        <f t="shared" si="0"/>
        <v>1</v>
      </c>
      <c r="F113" s="7">
        <f t="shared" si="1"/>
        <v>1</v>
      </c>
      <c r="G113" s="7">
        <f t="shared" si="2"/>
        <v>1</v>
      </c>
      <c r="H113" s="50">
        <f t="shared" si="18"/>
        <v>23</v>
      </c>
      <c r="I113" s="7">
        <f t="shared" si="3"/>
        <v>1</v>
      </c>
      <c r="J113" s="7">
        <f t="shared" si="4"/>
        <v>1</v>
      </c>
      <c r="K113" s="7">
        <f t="shared" si="5"/>
        <v>1</v>
      </c>
      <c r="L113" s="88">
        <f t="shared" si="19"/>
        <v>10</v>
      </c>
      <c r="M113" s="7">
        <f t="shared" si="20"/>
        <v>1</v>
      </c>
      <c r="N113" s="7">
        <f t="shared" si="25"/>
        <v>1</v>
      </c>
      <c r="O113" s="7">
        <f t="shared" si="26"/>
        <v>1</v>
      </c>
      <c r="P113" s="50"/>
      <c r="Q113" s="53"/>
      <c r="R113" s="53"/>
      <c r="S113" s="69">
        <v>55</v>
      </c>
      <c r="T113" s="52"/>
      <c r="U113" s="45"/>
      <c r="V113" s="45"/>
      <c r="W113" s="19">
        <v>24</v>
      </c>
      <c r="X113" s="52">
        <f t="shared" si="21"/>
        <v>56</v>
      </c>
      <c r="Y113" s="52">
        <f t="shared" si="23"/>
        <v>55</v>
      </c>
      <c r="Z113" s="52">
        <f t="shared" si="24"/>
        <v>57</v>
      </c>
      <c r="AA113" s="52">
        <f t="shared" si="22"/>
        <v>55.5</v>
      </c>
      <c r="AB113" s="45"/>
    </row>
    <row r="114" spans="1:28" ht="19.5" customHeight="1" x14ac:dyDescent="0.35">
      <c r="A114" s="48">
        <f>'Sessional + End Term Assessment'!A115</f>
        <v>108</v>
      </c>
      <c r="B114" s="49" t="str">
        <f>'Sessional + End Term Assessment'!B115</f>
        <v>23ETCCS108</v>
      </c>
      <c r="C114" s="49" t="str">
        <f>'Sessional + End Term Assessment'!C115</f>
        <v>NIKITA DANGI</v>
      </c>
      <c r="D114" s="50">
        <f t="shared" si="17"/>
        <v>25</v>
      </c>
      <c r="E114" s="7">
        <f t="shared" si="0"/>
        <v>1</v>
      </c>
      <c r="F114" s="7">
        <f t="shared" si="1"/>
        <v>1</v>
      </c>
      <c r="G114" s="7">
        <f t="shared" si="2"/>
        <v>1</v>
      </c>
      <c r="H114" s="50">
        <f t="shared" si="18"/>
        <v>26</v>
      </c>
      <c r="I114" s="7">
        <f t="shared" si="3"/>
        <v>1</v>
      </c>
      <c r="J114" s="7">
        <f t="shared" si="4"/>
        <v>1</v>
      </c>
      <c r="K114" s="7">
        <f t="shared" si="5"/>
        <v>1</v>
      </c>
      <c r="L114" s="88">
        <f t="shared" si="19"/>
        <v>11</v>
      </c>
      <c r="M114" s="7">
        <f t="shared" si="20"/>
        <v>1</v>
      </c>
      <c r="N114" s="7">
        <f t="shared" si="25"/>
        <v>1</v>
      </c>
      <c r="O114" s="7">
        <f t="shared" si="26"/>
        <v>1</v>
      </c>
      <c r="P114" s="50"/>
      <c r="Q114" s="53"/>
      <c r="R114" s="53"/>
      <c r="S114" s="69">
        <v>62</v>
      </c>
      <c r="T114" s="52"/>
      <c r="U114" s="45"/>
      <c r="V114" s="45"/>
      <c r="W114" s="19">
        <v>27</v>
      </c>
      <c r="X114" s="52">
        <f t="shared" si="21"/>
        <v>63</v>
      </c>
      <c r="Y114" s="52">
        <f t="shared" si="23"/>
        <v>62</v>
      </c>
      <c r="Z114" s="52">
        <f t="shared" si="24"/>
        <v>64</v>
      </c>
      <c r="AA114" s="52">
        <f t="shared" si="22"/>
        <v>62.5</v>
      </c>
      <c r="AB114" s="45"/>
    </row>
    <row r="115" spans="1:28" ht="19.5" customHeight="1" x14ac:dyDescent="0.35">
      <c r="A115" s="48">
        <f>'Sessional + End Term Assessment'!A116</f>
        <v>109</v>
      </c>
      <c r="B115" s="49" t="str">
        <f>'Sessional + End Term Assessment'!B116</f>
        <v>23ETCCS109</v>
      </c>
      <c r="C115" s="49" t="str">
        <f>'Sessional + End Term Assessment'!C116</f>
        <v>NILESH PURI</v>
      </c>
      <c r="D115" s="50">
        <f t="shared" si="17"/>
        <v>21</v>
      </c>
      <c r="E115" s="7">
        <f t="shared" si="0"/>
        <v>1</v>
      </c>
      <c r="F115" s="7">
        <f t="shared" si="1"/>
        <v>1</v>
      </c>
      <c r="G115" s="7">
        <f t="shared" si="2"/>
        <v>1</v>
      </c>
      <c r="H115" s="50">
        <f t="shared" si="18"/>
        <v>22</v>
      </c>
      <c r="I115" s="7">
        <f t="shared" si="3"/>
        <v>1</v>
      </c>
      <c r="J115" s="7">
        <f t="shared" si="4"/>
        <v>1</v>
      </c>
      <c r="K115" s="7">
        <f t="shared" si="5"/>
        <v>1</v>
      </c>
      <c r="L115" s="88">
        <f t="shared" si="19"/>
        <v>7.3333333333333286</v>
      </c>
      <c r="M115" s="7">
        <f t="shared" si="20"/>
        <v>1</v>
      </c>
      <c r="N115" s="7">
        <f t="shared" si="25"/>
        <v>0</v>
      </c>
      <c r="O115" s="7">
        <f t="shared" si="26"/>
        <v>0</v>
      </c>
      <c r="P115" s="50"/>
      <c r="Q115" s="53"/>
      <c r="R115" s="53"/>
      <c r="S115" s="69">
        <v>50.333333333333329</v>
      </c>
      <c r="T115" s="52"/>
      <c r="U115" s="45"/>
      <c r="V115" s="45"/>
      <c r="W115" s="19">
        <v>22</v>
      </c>
      <c r="X115" s="52">
        <f t="shared" si="21"/>
        <v>51.333333333333329</v>
      </c>
      <c r="Y115" s="52">
        <f t="shared" si="23"/>
        <v>50.333333333333329</v>
      </c>
      <c r="Z115" s="52">
        <f t="shared" si="24"/>
        <v>52.333333333333329</v>
      </c>
      <c r="AA115" s="52">
        <f t="shared" si="22"/>
        <v>50.833333333333329</v>
      </c>
      <c r="AB115" s="45"/>
    </row>
    <row r="116" spans="1:28" ht="19.5" customHeight="1" x14ac:dyDescent="0.35">
      <c r="A116" s="48">
        <f>'Sessional + End Term Assessment'!A117</f>
        <v>110</v>
      </c>
      <c r="B116" s="49" t="str">
        <f>'Sessional + End Term Assessment'!B117</f>
        <v>23ETCCS110</v>
      </c>
      <c r="C116" s="49" t="str">
        <f>'Sessional + End Term Assessment'!C117</f>
        <v>NISHTHA SONI</v>
      </c>
      <c r="D116" s="50">
        <f t="shared" si="17"/>
        <v>26</v>
      </c>
      <c r="E116" s="7">
        <f t="shared" si="0"/>
        <v>1</v>
      </c>
      <c r="F116" s="7">
        <f t="shared" si="1"/>
        <v>1</v>
      </c>
      <c r="G116" s="7">
        <f t="shared" si="2"/>
        <v>1</v>
      </c>
      <c r="H116" s="50">
        <f t="shared" si="18"/>
        <v>27</v>
      </c>
      <c r="I116" s="7">
        <f t="shared" si="3"/>
        <v>1</v>
      </c>
      <c r="J116" s="7">
        <f t="shared" si="4"/>
        <v>1</v>
      </c>
      <c r="K116" s="7">
        <f t="shared" si="5"/>
        <v>1</v>
      </c>
      <c r="L116" s="88">
        <f t="shared" si="19"/>
        <v>11.333333333333329</v>
      </c>
      <c r="M116" s="7">
        <f t="shared" si="20"/>
        <v>1</v>
      </c>
      <c r="N116" s="7">
        <f t="shared" si="25"/>
        <v>1</v>
      </c>
      <c r="O116" s="7">
        <f t="shared" si="26"/>
        <v>1</v>
      </c>
      <c r="P116" s="50"/>
      <c r="Q116" s="7"/>
      <c r="R116" s="7"/>
      <c r="S116" s="69">
        <v>64.333333333333329</v>
      </c>
      <c r="T116" s="52"/>
      <c r="U116" s="45"/>
      <c r="V116" s="45"/>
      <c r="W116" s="19">
        <v>28</v>
      </c>
      <c r="X116" s="52">
        <f t="shared" si="21"/>
        <v>65.333333333333329</v>
      </c>
      <c r="Y116" s="52">
        <f t="shared" si="23"/>
        <v>64.333333333333329</v>
      </c>
      <c r="Z116" s="52">
        <f t="shared" si="24"/>
        <v>66.333333333333329</v>
      </c>
      <c r="AA116" s="52">
        <f t="shared" si="22"/>
        <v>64.833333333333329</v>
      </c>
      <c r="AB116" s="45"/>
    </row>
    <row r="117" spans="1:28" ht="19.5" customHeight="1" x14ac:dyDescent="0.35">
      <c r="A117" s="48">
        <f>'Sessional + End Term Assessment'!A118</f>
        <v>111</v>
      </c>
      <c r="B117" s="49" t="str">
        <f>'Sessional + End Term Assessment'!B118</f>
        <v>23ETCCS111</v>
      </c>
      <c r="C117" s="49" t="str">
        <f>'Sessional + End Term Assessment'!C118</f>
        <v>PALAK JAIN</v>
      </c>
      <c r="D117" s="50">
        <f t="shared" si="17"/>
        <v>23</v>
      </c>
      <c r="E117" s="7">
        <f t="shared" si="0"/>
        <v>1</v>
      </c>
      <c r="F117" s="7">
        <f t="shared" si="1"/>
        <v>1</v>
      </c>
      <c r="G117" s="7">
        <f t="shared" si="2"/>
        <v>1</v>
      </c>
      <c r="H117" s="50">
        <f t="shared" si="18"/>
        <v>24</v>
      </c>
      <c r="I117" s="7">
        <f t="shared" si="3"/>
        <v>1</v>
      </c>
      <c r="J117" s="7">
        <f t="shared" si="4"/>
        <v>1</v>
      </c>
      <c r="K117" s="7">
        <f t="shared" si="5"/>
        <v>1</v>
      </c>
      <c r="L117" s="88">
        <f t="shared" si="19"/>
        <v>10.333333333333336</v>
      </c>
      <c r="M117" s="7">
        <f t="shared" si="20"/>
        <v>1</v>
      </c>
      <c r="N117" s="7">
        <f t="shared" si="25"/>
        <v>1</v>
      </c>
      <c r="O117" s="7">
        <f t="shared" si="26"/>
        <v>1</v>
      </c>
      <c r="P117" s="50"/>
      <c r="Q117" s="53"/>
      <c r="R117" s="53"/>
      <c r="S117" s="69">
        <v>57.333333333333336</v>
      </c>
      <c r="T117" s="52"/>
      <c r="U117" s="45"/>
      <c r="V117" s="45"/>
      <c r="W117" s="19">
        <v>25</v>
      </c>
      <c r="X117" s="52">
        <f t="shared" si="21"/>
        <v>58.333333333333336</v>
      </c>
      <c r="Y117" s="52">
        <f t="shared" si="23"/>
        <v>57.333333333333336</v>
      </c>
      <c r="Z117" s="52">
        <f t="shared" si="24"/>
        <v>59.333333333333336</v>
      </c>
      <c r="AA117" s="52">
        <f t="shared" si="22"/>
        <v>57.833333333333336</v>
      </c>
      <c r="AB117" s="45"/>
    </row>
    <row r="118" spans="1:28" ht="19.5" customHeight="1" x14ac:dyDescent="0.35">
      <c r="A118" s="48">
        <f>'Sessional + End Term Assessment'!A119</f>
        <v>112</v>
      </c>
      <c r="B118" s="49" t="str">
        <f>'Sessional + End Term Assessment'!B119</f>
        <v>23ETCCS112</v>
      </c>
      <c r="C118" s="49" t="str">
        <f>'Sessional + End Term Assessment'!C119</f>
        <v>PALAK NAGORI</v>
      </c>
      <c r="D118" s="50">
        <f t="shared" si="17"/>
        <v>25</v>
      </c>
      <c r="E118" s="7">
        <f t="shared" si="0"/>
        <v>1</v>
      </c>
      <c r="F118" s="7">
        <f t="shared" si="1"/>
        <v>1</v>
      </c>
      <c r="G118" s="7">
        <f t="shared" si="2"/>
        <v>1</v>
      </c>
      <c r="H118" s="50">
        <f t="shared" si="18"/>
        <v>26</v>
      </c>
      <c r="I118" s="7">
        <f t="shared" si="3"/>
        <v>1</v>
      </c>
      <c r="J118" s="7">
        <f t="shared" si="4"/>
        <v>1</v>
      </c>
      <c r="K118" s="7">
        <f t="shared" si="5"/>
        <v>1</v>
      </c>
      <c r="L118" s="88">
        <f t="shared" si="19"/>
        <v>11</v>
      </c>
      <c r="M118" s="7">
        <f t="shared" si="20"/>
        <v>1</v>
      </c>
      <c r="N118" s="7">
        <f t="shared" si="25"/>
        <v>1</v>
      </c>
      <c r="O118" s="7">
        <f t="shared" si="26"/>
        <v>1</v>
      </c>
      <c r="P118" s="50"/>
      <c r="Q118" s="7"/>
      <c r="R118" s="7"/>
      <c r="S118" s="69">
        <v>62</v>
      </c>
      <c r="T118" s="52"/>
      <c r="U118" s="45"/>
      <c r="V118" s="45"/>
      <c r="W118" s="19">
        <v>27</v>
      </c>
      <c r="X118" s="52">
        <f t="shared" si="21"/>
        <v>63</v>
      </c>
      <c r="Y118" s="52">
        <f t="shared" si="23"/>
        <v>62</v>
      </c>
      <c r="Z118" s="52">
        <f t="shared" si="24"/>
        <v>64</v>
      </c>
      <c r="AA118" s="52">
        <f t="shared" si="22"/>
        <v>62.5</v>
      </c>
      <c r="AB118" s="45"/>
    </row>
    <row r="119" spans="1:28" ht="19.5" customHeight="1" x14ac:dyDescent="0.35">
      <c r="A119" s="48">
        <f>'Sessional + End Term Assessment'!A120</f>
        <v>113</v>
      </c>
      <c r="B119" s="49" t="str">
        <f>'Sessional + End Term Assessment'!B120</f>
        <v>23ETCCS113</v>
      </c>
      <c r="C119" s="49" t="str">
        <f>'Sessional + End Term Assessment'!C120</f>
        <v>PANKAJ DANGI</v>
      </c>
      <c r="D119" s="50">
        <f t="shared" si="17"/>
        <v>25</v>
      </c>
      <c r="E119" s="7">
        <f t="shared" si="0"/>
        <v>1</v>
      </c>
      <c r="F119" s="7">
        <f t="shared" si="1"/>
        <v>1</v>
      </c>
      <c r="G119" s="7">
        <f t="shared" si="2"/>
        <v>1</v>
      </c>
      <c r="H119" s="50">
        <f t="shared" si="18"/>
        <v>26</v>
      </c>
      <c r="I119" s="7">
        <f t="shared" si="3"/>
        <v>1</v>
      </c>
      <c r="J119" s="7">
        <f t="shared" si="4"/>
        <v>1</v>
      </c>
      <c r="K119" s="7">
        <f t="shared" si="5"/>
        <v>1</v>
      </c>
      <c r="L119" s="88">
        <f t="shared" si="19"/>
        <v>11</v>
      </c>
      <c r="M119" s="7">
        <f t="shared" si="20"/>
        <v>1</v>
      </c>
      <c r="N119" s="7">
        <f t="shared" si="25"/>
        <v>1</v>
      </c>
      <c r="O119" s="7">
        <f t="shared" si="26"/>
        <v>1</v>
      </c>
      <c r="P119" s="50"/>
      <c r="Q119" s="53"/>
      <c r="R119" s="53"/>
      <c r="S119" s="69">
        <v>62</v>
      </c>
      <c r="T119" s="52"/>
      <c r="U119" s="45"/>
      <c r="V119" s="45"/>
      <c r="W119" s="19">
        <v>27</v>
      </c>
      <c r="X119" s="52">
        <f t="shared" si="21"/>
        <v>63</v>
      </c>
      <c r="Y119" s="52">
        <f t="shared" si="23"/>
        <v>62</v>
      </c>
      <c r="Z119" s="52">
        <f t="shared" si="24"/>
        <v>64</v>
      </c>
      <c r="AA119" s="52">
        <f t="shared" si="22"/>
        <v>62.5</v>
      </c>
      <c r="AB119" s="45"/>
    </row>
    <row r="120" spans="1:28" ht="19.5" customHeight="1" x14ac:dyDescent="0.35">
      <c r="A120" s="48">
        <f>'Sessional + End Term Assessment'!A121</f>
        <v>114</v>
      </c>
      <c r="B120" s="49" t="str">
        <f>'Sessional + End Term Assessment'!B121</f>
        <v>23ETCCS114</v>
      </c>
      <c r="C120" s="49" t="str">
        <f>'Sessional + End Term Assessment'!C121</f>
        <v>PANKAJ JOSHI</v>
      </c>
      <c r="D120" s="50">
        <f t="shared" si="17"/>
        <v>21</v>
      </c>
      <c r="E120" s="7">
        <f t="shared" si="0"/>
        <v>1</v>
      </c>
      <c r="F120" s="7">
        <f t="shared" si="1"/>
        <v>1</v>
      </c>
      <c r="G120" s="7">
        <f t="shared" si="2"/>
        <v>1</v>
      </c>
      <c r="H120" s="50">
        <f t="shared" si="18"/>
        <v>22</v>
      </c>
      <c r="I120" s="7">
        <f t="shared" si="3"/>
        <v>1</v>
      </c>
      <c r="J120" s="7">
        <f t="shared" si="4"/>
        <v>1</v>
      </c>
      <c r="K120" s="7">
        <f t="shared" si="5"/>
        <v>1</v>
      </c>
      <c r="L120" s="88">
        <f t="shared" si="19"/>
        <v>7.3333333333333286</v>
      </c>
      <c r="M120" s="7">
        <f t="shared" si="20"/>
        <v>1</v>
      </c>
      <c r="N120" s="7">
        <f t="shared" si="25"/>
        <v>0</v>
      </c>
      <c r="O120" s="7">
        <f t="shared" si="26"/>
        <v>0</v>
      </c>
      <c r="P120" s="50"/>
      <c r="Q120" s="7"/>
      <c r="R120" s="7"/>
      <c r="S120" s="69">
        <v>50.333333333333329</v>
      </c>
      <c r="T120" s="52"/>
      <c r="U120" s="45"/>
      <c r="V120" s="45"/>
      <c r="W120" s="19">
        <v>22</v>
      </c>
      <c r="X120" s="52">
        <f t="shared" si="21"/>
        <v>51.333333333333329</v>
      </c>
      <c r="Y120" s="52">
        <f t="shared" si="23"/>
        <v>50.333333333333329</v>
      </c>
      <c r="Z120" s="52">
        <f t="shared" si="24"/>
        <v>52.333333333333329</v>
      </c>
      <c r="AA120" s="52">
        <f t="shared" si="22"/>
        <v>50.833333333333329</v>
      </c>
      <c r="AB120" s="45"/>
    </row>
    <row r="121" spans="1:28" ht="19.5" customHeight="1" x14ac:dyDescent="0.35">
      <c r="A121" s="48">
        <f>'Sessional + End Term Assessment'!A122</f>
        <v>115</v>
      </c>
      <c r="B121" s="49" t="str">
        <f>'Sessional + End Term Assessment'!B122</f>
        <v>23ETCCS115</v>
      </c>
      <c r="C121" s="49" t="str">
        <f>'Sessional + End Term Assessment'!C122</f>
        <v>PARIDHI MEHRA</v>
      </c>
      <c r="D121" s="50">
        <f t="shared" si="17"/>
        <v>22</v>
      </c>
      <c r="E121" s="7">
        <f t="shared" si="0"/>
        <v>1</v>
      </c>
      <c r="F121" s="7">
        <f t="shared" si="1"/>
        <v>1</v>
      </c>
      <c r="G121" s="7">
        <f t="shared" si="2"/>
        <v>1</v>
      </c>
      <c r="H121" s="50">
        <f t="shared" si="18"/>
        <v>23</v>
      </c>
      <c r="I121" s="7">
        <f t="shared" si="3"/>
        <v>1</v>
      </c>
      <c r="J121" s="7">
        <f t="shared" si="4"/>
        <v>1</v>
      </c>
      <c r="K121" s="7">
        <f t="shared" si="5"/>
        <v>1</v>
      </c>
      <c r="L121" s="88">
        <f t="shared" si="19"/>
        <v>7.6666666666666714</v>
      </c>
      <c r="M121" s="7">
        <f t="shared" si="20"/>
        <v>1</v>
      </c>
      <c r="N121" s="7">
        <f t="shared" si="25"/>
        <v>0</v>
      </c>
      <c r="O121" s="7">
        <f t="shared" si="26"/>
        <v>0</v>
      </c>
      <c r="P121" s="50"/>
      <c r="Q121" s="53"/>
      <c r="R121" s="53"/>
      <c r="S121" s="69">
        <v>52.666666666666671</v>
      </c>
      <c r="T121" s="52"/>
      <c r="U121" s="45"/>
      <c r="V121" s="45"/>
      <c r="W121" s="19">
        <v>23</v>
      </c>
      <c r="X121" s="52">
        <f t="shared" si="21"/>
        <v>53.666666666666671</v>
      </c>
      <c r="Y121" s="52">
        <f t="shared" si="23"/>
        <v>52.666666666666671</v>
      </c>
      <c r="Z121" s="52">
        <f t="shared" si="24"/>
        <v>54.666666666666671</v>
      </c>
      <c r="AA121" s="52">
        <f t="shared" si="22"/>
        <v>53.166666666666671</v>
      </c>
      <c r="AB121" s="45"/>
    </row>
    <row r="122" spans="1:28" ht="19.5" customHeight="1" x14ac:dyDescent="0.35">
      <c r="A122" s="48">
        <f>'Sessional + End Term Assessment'!A123</f>
        <v>116</v>
      </c>
      <c r="B122" s="49" t="str">
        <f>'Sessional + End Term Assessment'!B123</f>
        <v>23ETCCS116</v>
      </c>
      <c r="C122" s="49" t="str">
        <f>'Sessional + End Term Assessment'!C123</f>
        <v>PATEL TISHANGKUMAR RAKESHKUMAR</v>
      </c>
      <c r="D122" s="50">
        <f t="shared" si="17"/>
        <v>26</v>
      </c>
      <c r="E122" s="7">
        <f t="shared" si="0"/>
        <v>1</v>
      </c>
      <c r="F122" s="7">
        <f t="shared" si="1"/>
        <v>1</v>
      </c>
      <c r="G122" s="7">
        <f t="shared" si="2"/>
        <v>1</v>
      </c>
      <c r="H122" s="50">
        <f t="shared" si="18"/>
        <v>27</v>
      </c>
      <c r="I122" s="7">
        <f t="shared" si="3"/>
        <v>1</v>
      </c>
      <c r="J122" s="7">
        <f t="shared" si="4"/>
        <v>1</v>
      </c>
      <c r="K122" s="7">
        <f t="shared" si="5"/>
        <v>1</v>
      </c>
      <c r="L122" s="88">
        <f t="shared" si="19"/>
        <v>11.333333333333329</v>
      </c>
      <c r="M122" s="7">
        <f t="shared" si="20"/>
        <v>1</v>
      </c>
      <c r="N122" s="7">
        <f t="shared" si="25"/>
        <v>1</v>
      </c>
      <c r="O122" s="7">
        <f t="shared" si="26"/>
        <v>1</v>
      </c>
      <c r="P122" s="50"/>
      <c r="Q122" s="7"/>
      <c r="R122" s="7"/>
      <c r="S122" s="69">
        <v>64.333333333333329</v>
      </c>
      <c r="T122" s="52"/>
      <c r="U122" s="45"/>
      <c r="V122" s="45"/>
      <c r="W122" s="19">
        <v>28</v>
      </c>
      <c r="X122" s="52">
        <f t="shared" si="21"/>
        <v>65.333333333333329</v>
      </c>
      <c r="Y122" s="52">
        <f t="shared" si="23"/>
        <v>64.333333333333329</v>
      </c>
      <c r="Z122" s="52">
        <f t="shared" si="24"/>
        <v>66.333333333333329</v>
      </c>
      <c r="AA122" s="52">
        <f t="shared" si="22"/>
        <v>64.833333333333329</v>
      </c>
      <c r="AB122" s="45"/>
    </row>
    <row r="123" spans="1:28" ht="19.5" customHeight="1" x14ac:dyDescent="0.35">
      <c r="A123" s="48">
        <f>'Sessional + End Term Assessment'!A124</f>
        <v>117</v>
      </c>
      <c r="B123" s="49" t="str">
        <f>'Sessional + End Term Assessment'!B124</f>
        <v>23ETCCS117</v>
      </c>
      <c r="C123" s="49" t="str">
        <f>'Sessional + End Term Assessment'!C124</f>
        <v>PIYUSH YADAV</v>
      </c>
      <c r="D123" s="50">
        <f t="shared" si="17"/>
        <v>20</v>
      </c>
      <c r="E123" s="7">
        <f t="shared" si="0"/>
        <v>1</v>
      </c>
      <c r="F123" s="7">
        <f t="shared" si="1"/>
        <v>1</v>
      </c>
      <c r="G123" s="7">
        <f t="shared" si="2"/>
        <v>1</v>
      </c>
      <c r="H123" s="50">
        <f t="shared" si="18"/>
        <v>21</v>
      </c>
      <c r="I123" s="7">
        <f t="shared" si="3"/>
        <v>1</v>
      </c>
      <c r="J123" s="7">
        <f t="shared" si="4"/>
        <v>1</v>
      </c>
      <c r="K123" s="7">
        <f t="shared" si="5"/>
        <v>1</v>
      </c>
      <c r="L123" s="88">
        <f t="shared" si="19"/>
        <v>7</v>
      </c>
      <c r="M123" s="7">
        <f t="shared" si="20"/>
        <v>1</v>
      </c>
      <c r="N123" s="7">
        <f t="shared" si="25"/>
        <v>0</v>
      </c>
      <c r="O123" s="7">
        <f t="shared" si="26"/>
        <v>0</v>
      </c>
      <c r="P123" s="54"/>
      <c r="Q123" s="55"/>
      <c r="R123" s="55"/>
      <c r="S123" s="87">
        <v>48</v>
      </c>
      <c r="T123" s="52"/>
      <c r="U123" s="45"/>
      <c r="V123" s="45"/>
      <c r="W123" s="19">
        <v>21</v>
      </c>
      <c r="X123" s="52">
        <f t="shared" si="21"/>
        <v>49</v>
      </c>
      <c r="Y123" s="52">
        <f t="shared" si="23"/>
        <v>48</v>
      </c>
      <c r="Z123" s="52">
        <f t="shared" si="24"/>
        <v>50</v>
      </c>
      <c r="AA123" s="52">
        <f t="shared" si="22"/>
        <v>48.5</v>
      </c>
      <c r="AB123" s="45"/>
    </row>
    <row r="124" spans="1:28" ht="19.5" customHeight="1" x14ac:dyDescent="0.35">
      <c r="A124" s="48">
        <f>'Sessional + End Term Assessment'!A125</f>
        <v>118</v>
      </c>
      <c r="B124" s="49" t="str">
        <f>'Sessional + End Term Assessment'!B125</f>
        <v>23ETCCS118</v>
      </c>
      <c r="C124" s="49" t="str">
        <f>'Sessional + End Term Assessment'!C125</f>
        <v>PRACHI KOTHARI</v>
      </c>
      <c r="D124" s="50">
        <f t="shared" si="17"/>
        <v>26</v>
      </c>
      <c r="E124" s="7">
        <f t="shared" si="0"/>
        <v>1</v>
      </c>
      <c r="F124" s="7">
        <f t="shared" si="1"/>
        <v>1</v>
      </c>
      <c r="G124" s="7">
        <f t="shared" si="2"/>
        <v>1</v>
      </c>
      <c r="H124" s="50">
        <f t="shared" si="18"/>
        <v>27</v>
      </c>
      <c r="I124" s="7">
        <f t="shared" si="3"/>
        <v>1</v>
      </c>
      <c r="J124" s="7">
        <f t="shared" si="4"/>
        <v>1</v>
      </c>
      <c r="K124" s="7">
        <f t="shared" si="5"/>
        <v>1</v>
      </c>
      <c r="L124" s="88">
        <f t="shared" si="19"/>
        <v>11.333333333333329</v>
      </c>
      <c r="M124" s="7">
        <f t="shared" si="20"/>
        <v>1</v>
      </c>
      <c r="N124" s="7">
        <f t="shared" si="25"/>
        <v>1</v>
      </c>
      <c r="O124" s="7">
        <f t="shared" si="26"/>
        <v>1</v>
      </c>
      <c r="P124" s="50"/>
      <c r="Q124" s="7"/>
      <c r="R124" s="7"/>
      <c r="S124" s="69">
        <v>64.333333333333329</v>
      </c>
      <c r="T124" s="52"/>
      <c r="U124" s="45"/>
      <c r="V124" s="45"/>
      <c r="W124" s="19">
        <v>28</v>
      </c>
      <c r="X124" s="52">
        <f t="shared" si="21"/>
        <v>65.333333333333329</v>
      </c>
      <c r="Y124" s="52">
        <f t="shared" si="23"/>
        <v>64.333333333333329</v>
      </c>
      <c r="Z124" s="52">
        <f t="shared" si="24"/>
        <v>66.333333333333329</v>
      </c>
      <c r="AA124" s="52">
        <f t="shared" si="22"/>
        <v>64.833333333333329</v>
      </c>
      <c r="AB124" s="45"/>
    </row>
    <row r="125" spans="1:28" ht="15.75" customHeight="1" x14ac:dyDescent="0.35">
      <c r="A125" s="48">
        <f>'Sessional + End Term Assessment'!A126</f>
        <v>119</v>
      </c>
      <c r="B125" s="49" t="str">
        <f>'Sessional + End Term Assessment'!B126</f>
        <v>23ETCCS119</v>
      </c>
      <c r="C125" s="49" t="str">
        <f>'Sessional + End Term Assessment'!C126</f>
        <v>PRANAV CHAKRAVORTY</v>
      </c>
      <c r="D125" s="50">
        <f t="shared" si="17"/>
        <v>22</v>
      </c>
      <c r="E125" s="7">
        <f t="shared" si="0"/>
        <v>1</v>
      </c>
      <c r="F125" s="7">
        <f t="shared" si="1"/>
        <v>1</v>
      </c>
      <c r="G125" s="7">
        <f t="shared" si="2"/>
        <v>1</v>
      </c>
      <c r="H125" s="50">
        <f t="shared" si="18"/>
        <v>23</v>
      </c>
      <c r="I125" s="7">
        <f t="shared" si="3"/>
        <v>1</v>
      </c>
      <c r="J125" s="7">
        <f t="shared" si="4"/>
        <v>1</v>
      </c>
      <c r="K125" s="7">
        <f t="shared" si="5"/>
        <v>1</v>
      </c>
      <c r="L125" s="88">
        <f t="shared" si="19"/>
        <v>7.6666666666666714</v>
      </c>
      <c r="M125" s="7">
        <f t="shared" si="20"/>
        <v>1</v>
      </c>
      <c r="N125" s="7">
        <f t="shared" si="25"/>
        <v>0</v>
      </c>
      <c r="O125" s="7">
        <f t="shared" si="26"/>
        <v>0</v>
      </c>
      <c r="P125" s="50"/>
      <c r="Q125" s="53"/>
      <c r="R125" s="53"/>
      <c r="S125" s="69">
        <v>52.666666666666671</v>
      </c>
      <c r="T125" s="52"/>
      <c r="U125" s="45"/>
      <c r="V125" s="45"/>
      <c r="W125" s="19">
        <v>23</v>
      </c>
      <c r="X125" s="52">
        <f t="shared" si="21"/>
        <v>53.666666666666671</v>
      </c>
      <c r="Y125" s="52">
        <f t="shared" si="23"/>
        <v>52.666666666666671</v>
      </c>
      <c r="Z125" s="52">
        <f t="shared" si="24"/>
        <v>54.666666666666671</v>
      </c>
      <c r="AA125" s="52">
        <f t="shared" si="22"/>
        <v>53.166666666666671</v>
      </c>
      <c r="AB125" s="45"/>
    </row>
    <row r="126" spans="1:28" ht="15.75" customHeight="1" x14ac:dyDescent="0.35">
      <c r="A126" s="48">
        <f>'Sessional + End Term Assessment'!A127</f>
        <v>120</v>
      </c>
      <c r="B126" s="49" t="str">
        <f>'Sessional + End Term Assessment'!B127</f>
        <v>23ETCCS121</v>
      </c>
      <c r="C126" s="49" t="str">
        <f>'Sessional + End Term Assessment'!C127</f>
        <v>PRANAV RAJ SINGH RANAWAT</v>
      </c>
      <c r="D126" s="50">
        <f t="shared" si="17"/>
        <v>22</v>
      </c>
      <c r="E126" s="7">
        <f t="shared" si="0"/>
        <v>1</v>
      </c>
      <c r="F126" s="7">
        <f t="shared" si="1"/>
        <v>1</v>
      </c>
      <c r="G126" s="7">
        <f t="shared" si="2"/>
        <v>1</v>
      </c>
      <c r="H126" s="50">
        <f t="shared" si="18"/>
        <v>23</v>
      </c>
      <c r="I126" s="7">
        <f t="shared" si="3"/>
        <v>1</v>
      </c>
      <c r="J126" s="7">
        <f t="shared" si="4"/>
        <v>1</v>
      </c>
      <c r="K126" s="7">
        <f t="shared" si="5"/>
        <v>1</v>
      </c>
      <c r="L126" s="88">
        <f t="shared" si="19"/>
        <v>10</v>
      </c>
      <c r="M126" s="7">
        <f t="shared" si="20"/>
        <v>1</v>
      </c>
      <c r="N126" s="7">
        <f t="shared" si="25"/>
        <v>1</v>
      </c>
      <c r="O126" s="7">
        <f t="shared" si="26"/>
        <v>1</v>
      </c>
      <c r="P126" s="50"/>
      <c r="Q126" s="53"/>
      <c r="R126" s="53"/>
      <c r="S126" s="69">
        <v>55</v>
      </c>
      <c r="T126" s="52"/>
      <c r="U126" s="45"/>
      <c r="V126" s="45"/>
      <c r="W126" s="19">
        <v>24</v>
      </c>
      <c r="X126" s="52">
        <f t="shared" si="21"/>
        <v>56</v>
      </c>
      <c r="Y126" s="52">
        <f t="shared" si="23"/>
        <v>55</v>
      </c>
      <c r="Z126" s="52">
        <f t="shared" si="24"/>
        <v>57</v>
      </c>
      <c r="AA126" s="52">
        <f t="shared" si="22"/>
        <v>55.5</v>
      </c>
      <c r="AB126" s="45"/>
    </row>
    <row r="127" spans="1:28" ht="15.75" customHeight="1" x14ac:dyDescent="0.35">
      <c r="A127" s="48">
        <f>'Sessional + End Term Assessment'!A128</f>
        <v>121</v>
      </c>
      <c r="B127" s="49" t="str">
        <f>'Sessional + End Term Assessment'!B128</f>
        <v>23ETCCS122</v>
      </c>
      <c r="C127" s="49" t="str">
        <f>'Sessional + End Term Assessment'!C128</f>
        <v>PRANAY TAILOR</v>
      </c>
      <c r="D127" s="50">
        <f t="shared" si="17"/>
        <v>23</v>
      </c>
      <c r="E127" s="7">
        <f t="shared" si="0"/>
        <v>1</v>
      </c>
      <c r="F127" s="7">
        <f t="shared" si="1"/>
        <v>1</v>
      </c>
      <c r="G127" s="7">
        <f t="shared" si="2"/>
        <v>1</v>
      </c>
      <c r="H127" s="50">
        <f t="shared" si="18"/>
        <v>24</v>
      </c>
      <c r="I127" s="7">
        <f t="shared" si="3"/>
        <v>1</v>
      </c>
      <c r="J127" s="7">
        <f t="shared" si="4"/>
        <v>1</v>
      </c>
      <c r="K127" s="7">
        <f t="shared" si="5"/>
        <v>1</v>
      </c>
      <c r="L127" s="88">
        <f t="shared" si="19"/>
        <v>10.333333333333336</v>
      </c>
      <c r="M127" s="7">
        <f t="shared" si="20"/>
        <v>1</v>
      </c>
      <c r="N127" s="7">
        <f t="shared" si="25"/>
        <v>1</v>
      </c>
      <c r="O127" s="7">
        <f t="shared" si="26"/>
        <v>1</v>
      </c>
      <c r="P127" s="50"/>
      <c r="Q127" s="53"/>
      <c r="R127" s="53"/>
      <c r="S127" s="69">
        <v>57.333333333333336</v>
      </c>
      <c r="T127" s="52"/>
      <c r="U127" s="45"/>
      <c r="V127" s="45"/>
      <c r="W127" s="19">
        <v>25</v>
      </c>
      <c r="X127" s="52">
        <f t="shared" si="21"/>
        <v>58.333333333333336</v>
      </c>
      <c r="Y127" s="52">
        <f t="shared" si="23"/>
        <v>57.333333333333336</v>
      </c>
      <c r="Z127" s="52">
        <f t="shared" si="24"/>
        <v>59.333333333333336</v>
      </c>
      <c r="AA127" s="52">
        <f t="shared" si="22"/>
        <v>57.833333333333336</v>
      </c>
      <c r="AB127" s="45"/>
    </row>
    <row r="128" spans="1:28" ht="15.75" customHeight="1" x14ac:dyDescent="0.35">
      <c r="A128" s="48">
        <f>'Sessional + End Term Assessment'!A129</f>
        <v>122</v>
      </c>
      <c r="B128" s="49" t="str">
        <f>'Sessional + End Term Assessment'!B129</f>
        <v>23ETCCS123</v>
      </c>
      <c r="C128" s="49" t="str">
        <f>'Sessional + End Term Assessment'!C129</f>
        <v>PRASHANT MENARIA</v>
      </c>
      <c r="D128" s="50">
        <f t="shared" si="17"/>
        <v>23</v>
      </c>
      <c r="E128" s="7">
        <f t="shared" si="0"/>
        <v>1</v>
      </c>
      <c r="F128" s="7">
        <f t="shared" si="1"/>
        <v>1</v>
      </c>
      <c r="G128" s="7">
        <f t="shared" si="2"/>
        <v>1</v>
      </c>
      <c r="H128" s="50">
        <f t="shared" si="18"/>
        <v>24</v>
      </c>
      <c r="I128" s="7">
        <f t="shared" si="3"/>
        <v>1</v>
      </c>
      <c r="J128" s="7">
        <f t="shared" si="4"/>
        <v>1</v>
      </c>
      <c r="K128" s="7">
        <f t="shared" si="5"/>
        <v>1</v>
      </c>
      <c r="L128" s="88">
        <f t="shared" si="19"/>
        <v>10.333333333333336</v>
      </c>
      <c r="M128" s="7">
        <f t="shared" si="20"/>
        <v>1</v>
      </c>
      <c r="N128" s="7">
        <f t="shared" si="25"/>
        <v>1</v>
      </c>
      <c r="O128" s="7">
        <f t="shared" si="26"/>
        <v>1</v>
      </c>
      <c r="P128" s="50"/>
      <c r="Q128" s="53"/>
      <c r="R128" s="53"/>
      <c r="S128" s="69">
        <v>57.333333333333336</v>
      </c>
      <c r="T128" s="52"/>
      <c r="U128" s="45"/>
      <c r="V128" s="45"/>
      <c r="W128" s="19">
        <v>25</v>
      </c>
      <c r="X128" s="52">
        <f t="shared" si="21"/>
        <v>58.333333333333336</v>
      </c>
      <c r="Y128" s="52">
        <f t="shared" si="23"/>
        <v>57.333333333333336</v>
      </c>
      <c r="Z128" s="52">
        <f t="shared" si="24"/>
        <v>59.333333333333336</v>
      </c>
      <c r="AA128" s="52">
        <f t="shared" si="22"/>
        <v>57.833333333333336</v>
      </c>
      <c r="AB128" s="45"/>
    </row>
    <row r="129" spans="1:28" ht="15.75" customHeight="1" x14ac:dyDescent="0.35">
      <c r="A129" s="48">
        <f>'Sessional + End Term Assessment'!A130</f>
        <v>123</v>
      </c>
      <c r="B129" s="49" t="str">
        <f>'Sessional + End Term Assessment'!B130</f>
        <v>23ETCCS124</v>
      </c>
      <c r="C129" s="49" t="str">
        <f>'Sessional + End Term Assessment'!C130</f>
        <v>PRIYANI JAIN</v>
      </c>
      <c r="D129" s="50">
        <f t="shared" si="17"/>
        <v>23</v>
      </c>
      <c r="E129" s="7">
        <f t="shared" si="0"/>
        <v>1</v>
      </c>
      <c r="F129" s="7">
        <f t="shared" si="1"/>
        <v>1</v>
      </c>
      <c r="G129" s="7">
        <f t="shared" si="2"/>
        <v>1</v>
      </c>
      <c r="H129" s="50">
        <f t="shared" si="18"/>
        <v>24</v>
      </c>
      <c r="I129" s="7">
        <f t="shared" si="3"/>
        <v>1</v>
      </c>
      <c r="J129" s="7">
        <f t="shared" si="4"/>
        <v>1</v>
      </c>
      <c r="K129" s="7">
        <f t="shared" si="5"/>
        <v>1</v>
      </c>
      <c r="L129" s="88">
        <f t="shared" si="19"/>
        <v>10.333333333333336</v>
      </c>
      <c r="M129" s="7">
        <f t="shared" si="20"/>
        <v>1</v>
      </c>
      <c r="N129" s="7">
        <f t="shared" si="25"/>
        <v>1</v>
      </c>
      <c r="O129" s="7">
        <f t="shared" si="26"/>
        <v>1</v>
      </c>
      <c r="P129" s="53"/>
      <c r="Q129" s="53"/>
      <c r="R129" s="53"/>
      <c r="S129" s="69">
        <v>57.333333333333336</v>
      </c>
      <c r="T129" s="52"/>
      <c r="U129" s="45"/>
      <c r="V129" s="45"/>
      <c r="W129" s="19">
        <v>25</v>
      </c>
      <c r="X129" s="52">
        <f t="shared" si="21"/>
        <v>58.333333333333336</v>
      </c>
      <c r="Y129" s="52">
        <f t="shared" si="23"/>
        <v>57.333333333333336</v>
      </c>
      <c r="Z129" s="52">
        <f t="shared" si="24"/>
        <v>59.333333333333336</v>
      </c>
      <c r="AA129" s="52">
        <f t="shared" si="22"/>
        <v>57.833333333333336</v>
      </c>
      <c r="AB129" s="45"/>
    </row>
    <row r="130" spans="1:28" ht="15.75" customHeight="1" x14ac:dyDescent="0.35">
      <c r="A130" s="48">
        <f>'Sessional + End Term Assessment'!A131</f>
        <v>124</v>
      </c>
      <c r="B130" s="49" t="str">
        <f>'Sessional + End Term Assessment'!B131</f>
        <v>23ETCCS125</v>
      </c>
      <c r="C130" s="49" t="str">
        <f>'Sessional + End Term Assessment'!C131</f>
        <v>PRIYANSHU LUHARIA</v>
      </c>
      <c r="D130" s="50">
        <f t="shared" si="17"/>
        <v>22</v>
      </c>
      <c r="E130" s="7">
        <f t="shared" si="0"/>
        <v>1</v>
      </c>
      <c r="F130" s="7">
        <f t="shared" si="1"/>
        <v>1</v>
      </c>
      <c r="G130" s="7">
        <f t="shared" si="2"/>
        <v>1</v>
      </c>
      <c r="H130" s="50">
        <f t="shared" si="18"/>
        <v>23</v>
      </c>
      <c r="I130" s="7">
        <f t="shared" si="3"/>
        <v>1</v>
      </c>
      <c r="J130" s="7">
        <f t="shared" si="4"/>
        <v>1</v>
      </c>
      <c r="K130" s="7">
        <f t="shared" si="5"/>
        <v>1</v>
      </c>
      <c r="L130" s="88">
        <f t="shared" si="19"/>
        <v>10</v>
      </c>
      <c r="M130" s="7">
        <f t="shared" si="20"/>
        <v>1</v>
      </c>
      <c r="N130" s="7">
        <f t="shared" si="25"/>
        <v>1</v>
      </c>
      <c r="O130" s="7">
        <f t="shared" si="26"/>
        <v>1</v>
      </c>
      <c r="P130" s="50"/>
      <c r="Q130" s="53"/>
      <c r="R130" s="53"/>
      <c r="S130" s="69">
        <v>55</v>
      </c>
      <c r="T130" s="52"/>
      <c r="U130" s="45"/>
      <c r="V130" s="45"/>
      <c r="W130" s="19">
        <v>24</v>
      </c>
      <c r="X130" s="52">
        <f t="shared" si="21"/>
        <v>56</v>
      </c>
      <c r="Y130" s="52">
        <f t="shared" si="23"/>
        <v>55</v>
      </c>
      <c r="Z130" s="52">
        <f t="shared" si="24"/>
        <v>57</v>
      </c>
      <c r="AA130" s="52">
        <f t="shared" si="22"/>
        <v>55.5</v>
      </c>
      <c r="AB130" s="45"/>
    </row>
    <row r="131" spans="1:28" ht="15.75" customHeight="1" x14ac:dyDescent="0.35">
      <c r="A131" s="48">
        <f>'Sessional + End Term Assessment'!A132</f>
        <v>125</v>
      </c>
      <c r="B131" s="49" t="str">
        <f>'Sessional + End Term Assessment'!B132</f>
        <v>23ETCCS126</v>
      </c>
      <c r="C131" s="49" t="str">
        <f>'Sessional + End Term Assessment'!C132</f>
        <v>PUNIT TAK</v>
      </c>
      <c r="D131" s="50">
        <f t="shared" si="17"/>
        <v>23</v>
      </c>
      <c r="E131" s="7">
        <f t="shared" si="0"/>
        <v>1</v>
      </c>
      <c r="F131" s="7">
        <f t="shared" si="1"/>
        <v>1</v>
      </c>
      <c r="G131" s="7">
        <f t="shared" si="2"/>
        <v>1</v>
      </c>
      <c r="H131" s="50">
        <f t="shared" si="18"/>
        <v>24</v>
      </c>
      <c r="I131" s="7">
        <f t="shared" si="3"/>
        <v>1</v>
      </c>
      <c r="J131" s="7">
        <f t="shared" si="4"/>
        <v>1</v>
      </c>
      <c r="K131" s="7">
        <f t="shared" si="5"/>
        <v>1</v>
      </c>
      <c r="L131" s="88">
        <f t="shared" si="19"/>
        <v>10.333333333333336</v>
      </c>
      <c r="M131" s="7">
        <f t="shared" si="20"/>
        <v>1</v>
      </c>
      <c r="N131" s="7">
        <f t="shared" si="25"/>
        <v>1</v>
      </c>
      <c r="O131" s="7">
        <f t="shared" si="26"/>
        <v>1</v>
      </c>
      <c r="P131" s="50"/>
      <c r="Q131" s="53"/>
      <c r="R131" s="53"/>
      <c r="S131" s="69">
        <v>57.333333333333336</v>
      </c>
      <c r="T131" s="52"/>
      <c r="U131" s="45"/>
      <c r="V131" s="45"/>
      <c r="W131" s="19">
        <v>25</v>
      </c>
      <c r="X131" s="52">
        <f t="shared" si="21"/>
        <v>58.333333333333336</v>
      </c>
      <c r="Y131" s="52">
        <f t="shared" si="23"/>
        <v>57.333333333333336</v>
      </c>
      <c r="Z131" s="52">
        <f t="shared" si="24"/>
        <v>59.333333333333336</v>
      </c>
      <c r="AA131" s="52">
        <f t="shared" si="22"/>
        <v>57.833333333333336</v>
      </c>
      <c r="AB131" s="45"/>
    </row>
    <row r="132" spans="1:28" ht="15.75" customHeight="1" x14ac:dyDescent="0.35">
      <c r="A132" s="48">
        <f>'Sessional + End Term Assessment'!A133</f>
        <v>126</v>
      </c>
      <c r="B132" s="49" t="str">
        <f>'Sessional + End Term Assessment'!B133</f>
        <v>23ETCCS127</v>
      </c>
      <c r="C132" s="49" t="str">
        <f>'Sessional + End Term Assessment'!C133</f>
        <v>PURAN SUTHAR</v>
      </c>
      <c r="D132" s="50">
        <f t="shared" si="17"/>
        <v>24</v>
      </c>
      <c r="E132" s="7">
        <f t="shared" si="0"/>
        <v>1</v>
      </c>
      <c r="F132" s="7">
        <f t="shared" si="1"/>
        <v>1</v>
      </c>
      <c r="G132" s="7">
        <f t="shared" si="2"/>
        <v>1</v>
      </c>
      <c r="H132" s="50">
        <f t="shared" si="18"/>
        <v>25</v>
      </c>
      <c r="I132" s="7">
        <f t="shared" si="3"/>
        <v>1</v>
      </c>
      <c r="J132" s="7">
        <f t="shared" si="4"/>
        <v>1</v>
      </c>
      <c r="K132" s="7">
        <f t="shared" si="5"/>
        <v>1</v>
      </c>
      <c r="L132" s="88">
        <f t="shared" si="19"/>
        <v>10.666666666666671</v>
      </c>
      <c r="M132" s="7">
        <f t="shared" si="20"/>
        <v>1</v>
      </c>
      <c r="N132" s="7">
        <f t="shared" si="25"/>
        <v>1</v>
      </c>
      <c r="O132" s="7">
        <f t="shared" si="26"/>
        <v>1</v>
      </c>
      <c r="P132" s="53"/>
      <c r="Q132" s="53"/>
      <c r="R132" s="53"/>
      <c r="S132" s="69">
        <v>59.666666666666671</v>
      </c>
      <c r="T132" s="52"/>
      <c r="U132" s="45"/>
      <c r="V132" s="45"/>
      <c r="W132" s="19">
        <v>26</v>
      </c>
      <c r="X132" s="52">
        <f t="shared" si="21"/>
        <v>60.666666666666671</v>
      </c>
      <c r="Y132" s="52">
        <f t="shared" si="23"/>
        <v>59.666666666666671</v>
      </c>
      <c r="Z132" s="52">
        <f t="shared" si="24"/>
        <v>61.666666666666671</v>
      </c>
      <c r="AA132" s="52">
        <f t="shared" si="22"/>
        <v>60.166666666666671</v>
      </c>
      <c r="AB132" s="45"/>
    </row>
    <row r="133" spans="1:28" ht="15.75" customHeight="1" x14ac:dyDescent="0.35">
      <c r="A133" s="48">
        <f>'Sessional + End Term Assessment'!A134</f>
        <v>127</v>
      </c>
      <c r="B133" s="49" t="str">
        <f>'Sessional + End Term Assessment'!B134</f>
        <v>23ETCCS128</v>
      </c>
      <c r="C133" s="49" t="str">
        <f>'Sessional + End Term Assessment'!C134</f>
        <v>PURVA R VERMA</v>
      </c>
      <c r="D133" s="50">
        <f t="shared" si="17"/>
        <v>21</v>
      </c>
      <c r="E133" s="7">
        <f t="shared" si="0"/>
        <v>1</v>
      </c>
      <c r="F133" s="7">
        <f t="shared" si="1"/>
        <v>1</v>
      </c>
      <c r="G133" s="7">
        <f t="shared" si="2"/>
        <v>1</v>
      </c>
      <c r="H133" s="50">
        <f t="shared" si="18"/>
        <v>22</v>
      </c>
      <c r="I133" s="7">
        <f t="shared" si="3"/>
        <v>1</v>
      </c>
      <c r="J133" s="7">
        <f t="shared" si="4"/>
        <v>1</v>
      </c>
      <c r="K133" s="7">
        <f t="shared" si="5"/>
        <v>1</v>
      </c>
      <c r="L133" s="88">
        <f t="shared" si="19"/>
        <v>7.3333333333333286</v>
      </c>
      <c r="M133" s="7">
        <f t="shared" si="20"/>
        <v>1</v>
      </c>
      <c r="N133" s="7">
        <f t="shared" si="25"/>
        <v>0</v>
      </c>
      <c r="O133" s="7">
        <f t="shared" si="26"/>
        <v>0</v>
      </c>
      <c r="P133" s="50"/>
      <c r="Q133" s="53"/>
      <c r="R133" s="53"/>
      <c r="S133" s="69">
        <v>50.333333333333329</v>
      </c>
      <c r="T133" s="52"/>
      <c r="U133" s="45"/>
      <c r="V133" s="45"/>
      <c r="W133" s="19">
        <v>22</v>
      </c>
      <c r="X133" s="52">
        <f t="shared" si="21"/>
        <v>51.333333333333329</v>
      </c>
      <c r="Y133" s="52">
        <f t="shared" si="23"/>
        <v>50.333333333333329</v>
      </c>
      <c r="Z133" s="52">
        <f t="shared" si="24"/>
        <v>52.333333333333329</v>
      </c>
      <c r="AA133" s="52">
        <f t="shared" si="22"/>
        <v>50.833333333333329</v>
      </c>
      <c r="AB133" s="45"/>
    </row>
    <row r="134" spans="1:28" ht="15.75" customHeight="1" x14ac:dyDescent="0.35">
      <c r="A134" s="48">
        <f>'Sessional + End Term Assessment'!A135</f>
        <v>128</v>
      </c>
      <c r="B134" s="49" t="str">
        <f>'Sessional + End Term Assessment'!B135</f>
        <v>23ETCCS129</v>
      </c>
      <c r="C134" s="49" t="str">
        <f>'Sessional + End Term Assessment'!C135</f>
        <v>RAGHAV KAUSHIK</v>
      </c>
      <c r="D134" s="50">
        <f t="shared" si="17"/>
        <v>26</v>
      </c>
      <c r="E134" s="7">
        <f t="shared" si="0"/>
        <v>1</v>
      </c>
      <c r="F134" s="7">
        <f t="shared" si="1"/>
        <v>1</v>
      </c>
      <c r="G134" s="7">
        <f t="shared" si="2"/>
        <v>1</v>
      </c>
      <c r="H134" s="50">
        <f t="shared" si="18"/>
        <v>27</v>
      </c>
      <c r="I134" s="7">
        <f t="shared" si="3"/>
        <v>1</v>
      </c>
      <c r="J134" s="7">
        <f t="shared" si="4"/>
        <v>1</v>
      </c>
      <c r="K134" s="7">
        <f t="shared" si="5"/>
        <v>1</v>
      </c>
      <c r="L134" s="88">
        <f t="shared" si="19"/>
        <v>11.333333333333329</v>
      </c>
      <c r="M134" s="7">
        <f t="shared" si="20"/>
        <v>1</v>
      </c>
      <c r="N134" s="7">
        <f t="shared" si="25"/>
        <v>1</v>
      </c>
      <c r="O134" s="7">
        <f t="shared" si="26"/>
        <v>1</v>
      </c>
      <c r="P134" s="50"/>
      <c r="Q134" s="53"/>
      <c r="R134" s="53"/>
      <c r="S134" s="69">
        <v>64.333333333333329</v>
      </c>
      <c r="T134" s="52"/>
      <c r="U134" s="45"/>
      <c r="V134" s="45"/>
      <c r="W134" s="19">
        <v>28</v>
      </c>
      <c r="X134" s="52">
        <f t="shared" si="21"/>
        <v>65.333333333333329</v>
      </c>
      <c r="Y134" s="52">
        <f t="shared" si="23"/>
        <v>64.333333333333329</v>
      </c>
      <c r="Z134" s="52">
        <f t="shared" si="24"/>
        <v>66.333333333333329</v>
      </c>
      <c r="AA134" s="52">
        <f t="shared" si="22"/>
        <v>64.833333333333329</v>
      </c>
      <c r="AB134" s="45"/>
    </row>
    <row r="135" spans="1:28" ht="15.75" customHeight="1" x14ac:dyDescent="0.35">
      <c r="A135" s="48">
        <f>'Sessional + End Term Assessment'!A136</f>
        <v>129</v>
      </c>
      <c r="B135" s="49" t="str">
        <f>'Sessional + End Term Assessment'!B136</f>
        <v>23ETCCS130</v>
      </c>
      <c r="C135" s="49" t="str">
        <f>'Sessional + End Term Assessment'!C136</f>
        <v>RAJAT AMETA</v>
      </c>
      <c r="D135" s="50">
        <f t="shared" si="17"/>
        <v>22</v>
      </c>
      <c r="E135" s="7">
        <f t="shared" si="0"/>
        <v>1</v>
      </c>
      <c r="F135" s="7">
        <f t="shared" si="1"/>
        <v>1</v>
      </c>
      <c r="G135" s="7">
        <f t="shared" si="2"/>
        <v>1</v>
      </c>
      <c r="H135" s="50">
        <f t="shared" si="18"/>
        <v>23</v>
      </c>
      <c r="I135" s="7">
        <f t="shared" si="3"/>
        <v>1</v>
      </c>
      <c r="J135" s="7">
        <f t="shared" si="4"/>
        <v>1</v>
      </c>
      <c r="K135" s="7">
        <f t="shared" si="5"/>
        <v>1</v>
      </c>
      <c r="L135" s="88">
        <f t="shared" si="19"/>
        <v>10</v>
      </c>
      <c r="M135" s="7">
        <f t="shared" si="20"/>
        <v>1</v>
      </c>
      <c r="N135" s="7">
        <f t="shared" si="25"/>
        <v>1</v>
      </c>
      <c r="O135" s="7">
        <f t="shared" si="26"/>
        <v>1</v>
      </c>
      <c r="P135" s="53"/>
      <c r="Q135" s="53"/>
      <c r="R135" s="53"/>
      <c r="S135" s="69">
        <v>55</v>
      </c>
      <c r="T135" s="52"/>
      <c r="U135" s="45"/>
      <c r="V135" s="45"/>
      <c r="W135" s="19">
        <v>24</v>
      </c>
      <c r="X135" s="52">
        <f t="shared" si="21"/>
        <v>56</v>
      </c>
      <c r="Y135" s="52">
        <f t="shared" si="23"/>
        <v>55</v>
      </c>
      <c r="Z135" s="52">
        <f t="shared" si="24"/>
        <v>57</v>
      </c>
      <c r="AA135" s="52">
        <f t="shared" si="22"/>
        <v>55.5</v>
      </c>
      <c r="AB135" s="45"/>
    </row>
    <row r="136" spans="1:28" ht="15.75" customHeight="1" x14ac:dyDescent="0.35">
      <c r="A136" s="48">
        <f>'Sessional + End Term Assessment'!A137</f>
        <v>130</v>
      </c>
      <c r="B136" s="49" t="str">
        <f>'Sessional + End Term Assessment'!B137</f>
        <v>23ETCCS131</v>
      </c>
      <c r="C136" s="49" t="str">
        <f>'Sessional + End Term Assessment'!C137</f>
        <v>REAL JAIN</v>
      </c>
      <c r="D136" s="50">
        <f t="shared" ref="D136:D199" si="27">ROUNDUP((S136/70)*28,0)</f>
        <v>22</v>
      </c>
      <c r="E136" s="7">
        <f t="shared" si="0"/>
        <v>1</v>
      </c>
      <c r="F136" s="7">
        <f t="shared" si="1"/>
        <v>1</v>
      </c>
      <c r="G136" s="7">
        <f t="shared" si="2"/>
        <v>1</v>
      </c>
      <c r="H136" s="50">
        <f t="shared" ref="H136:H199" si="28">ROUNDUP((S136/70)*28,0)+1</f>
        <v>23</v>
      </c>
      <c r="I136" s="7">
        <f t="shared" si="3"/>
        <v>1</v>
      </c>
      <c r="J136" s="7">
        <f t="shared" si="4"/>
        <v>1</v>
      </c>
      <c r="K136" s="7">
        <f t="shared" si="5"/>
        <v>1</v>
      </c>
      <c r="L136" s="88">
        <f t="shared" ref="L136:L199" si="29">S136-D136-H136</f>
        <v>7.6666666666666714</v>
      </c>
      <c r="M136" s="7">
        <f t="shared" ref="M136:M199" si="30">IF(L136&gt;=($L$6*0.5),1,0)</f>
        <v>1</v>
      </c>
      <c r="N136" s="7">
        <f t="shared" si="25"/>
        <v>0</v>
      </c>
      <c r="O136" s="7">
        <f t="shared" si="26"/>
        <v>0</v>
      </c>
      <c r="P136" s="50"/>
      <c r="Q136" s="53"/>
      <c r="R136" s="53"/>
      <c r="S136" s="69">
        <v>52.666666666666671</v>
      </c>
      <c r="T136" s="52"/>
      <c r="U136" s="45"/>
      <c r="V136" s="45"/>
      <c r="W136" s="19">
        <v>23</v>
      </c>
      <c r="X136" s="52">
        <f t="shared" ref="X136:X199" si="31">(W136/30)*70</f>
        <v>53.666666666666671</v>
      </c>
      <c r="Y136" s="52">
        <f t="shared" si="23"/>
        <v>52.666666666666671</v>
      </c>
      <c r="Z136" s="52">
        <f t="shared" si="24"/>
        <v>54.666666666666671</v>
      </c>
      <c r="AA136" s="52">
        <f t="shared" ref="AA136:AA199" si="32">AVERAGE(X136:Y136)</f>
        <v>53.166666666666671</v>
      </c>
      <c r="AB136" s="45"/>
    </row>
    <row r="137" spans="1:28" ht="15.75" customHeight="1" x14ac:dyDescent="0.35">
      <c r="A137" s="48">
        <f>'Sessional + End Term Assessment'!A138</f>
        <v>131</v>
      </c>
      <c r="B137" s="49" t="str">
        <f>'Sessional + End Term Assessment'!B138</f>
        <v>23ETCCS133</v>
      </c>
      <c r="C137" s="49" t="str">
        <f>'Sessional + End Term Assessment'!C138</f>
        <v>RISHI MENARIA</v>
      </c>
      <c r="D137" s="50">
        <f t="shared" si="27"/>
        <v>24</v>
      </c>
      <c r="E137" s="7">
        <f t="shared" si="0"/>
        <v>1</v>
      </c>
      <c r="F137" s="7">
        <f t="shared" si="1"/>
        <v>1</v>
      </c>
      <c r="G137" s="7">
        <f t="shared" si="2"/>
        <v>1</v>
      </c>
      <c r="H137" s="50">
        <f t="shared" si="28"/>
        <v>25</v>
      </c>
      <c r="I137" s="7">
        <f t="shared" si="3"/>
        <v>1</v>
      </c>
      <c r="J137" s="7">
        <f t="shared" si="4"/>
        <v>1</v>
      </c>
      <c r="K137" s="7">
        <f t="shared" si="5"/>
        <v>1</v>
      </c>
      <c r="L137" s="88">
        <f t="shared" si="29"/>
        <v>10.666666666666671</v>
      </c>
      <c r="M137" s="7">
        <f t="shared" si="30"/>
        <v>1</v>
      </c>
      <c r="N137" s="7">
        <f t="shared" si="25"/>
        <v>1</v>
      </c>
      <c r="O137" s="7">
        <f t="shared" si="26"/>
        <v>1</v>
      </c>
      <c r="P137" s="50"/>
      <c r="Q137" s="53"/>
      <c r="R137" s="53"/>
      <c r="S137" s="69">
        <v>59.666666666666671</v>
      </c>
      <c r="T137" s="52"/>
      <c r="U137" s="45"/>
      <c r="V137" s="45"/>
      <c r="W137" s="19">
        <v>26</v>
      </c>
      <c r="X137" s="52">
        <f t="shared" si="31"/>
        <v>60.666666666666671</v>
      </c>
      <c r="Y137" s="52">
        <f t="shared" ref="Y137:Y200" si="33">X137-1</f>
        <v>59.666666666666671</v>
      </c>
      <c r="Z137" s="52">
        <f t="shared" ref="Z137:Z200" si="34">X137+1</f>
        <v>61.666666666666671</v>
      </c>
      <c r="AA137" s="52">
        <f t="shared" si="32"/>
        <v>60.166666666666671</v>
      </c>
      <c r="AB137" s="45"/>
    </row>
    <row r="138" spans="1:28" ht="15.75" customHeight="1" x14ac:dyDescent="0.35">
      <c r="A138" s="48">
        <f>'Sessional + End Term Assessment'!A139</f>
        <v>132</v>
      </c>
      <c r="B138" s="49" t="str">
        <f>'Sessional + End Term Assessment'!B139</f>
        <v>23ETCCS134</v>
      </c>
      <c r="C138" s="49" t="str">
        <f>'Sessional + End Term Assessment'!C139</f>
        <v>ROHIT RAJPUT</v>
      </c>
      <c r="D138" s="50">
        <f t="shared" si="27"/>
        <v>22</v>
      </c>
      <c r="E138" s="7">
        <f t="shared" si="0"/>
        <v>1</v>
      </c>
      <c r="F138" s="7">
        <f t="shared" si="1"/>
        <v>1</v>
      </c>
      <c r="G138" s="7">
        <f t="shared" si="2"/>
        <v>1</v>
      </c>
      <c r="H138" s="50">
        <f t="shared" si="28"/>
        <v>23</v>
      </c>
      <c r="I138" s="7">
        <f t="shared" si="3"/>
        <v>1</v>
      </c>
      <c r="J138" s="7">
        <f t="shared" si="4"/>
        <v>1</v>
      </c>
      <c r="K138" s="7">
        <f t="shared" si="5"/>
        <v>1</v>
      </c>
      <c r="L138" s="88">
        <f t="shared" si="29"/>
        <v>7.6666666666666714</v>
      </c>
      <c r="M138" s="7">
        <f t="shared" si="30"/>
        <v>1</v>
      </c>
      <c r="N138" s="7">
        <f t="shared" si="25"/>
        <v>0</v>
      </c>
      <c r="O138" s="7">
        <f t="shared" si="26"/>
        <v>0</v>
      </c>
      <c r="P138" s="50"/>
      <c r="Q138" s="53"/>
      <c r="R138" s="53"/>
      <c r="S138" s="69">
        <v>52.666666666666671</v>
      </c>
      <c r="T138" s="52"/>
      <c r="U138" s="45"/>
      <c r="V138" s="45"/>
      <c r="W138" s="19">
        <v>23</v>
      </c>
      <c r="X138" s="52">
        <f t="shared" si="31"/>
        <v>53.666666666666671</v>
      </c>
      <c r="Y138" s="52">
        <f t="shared" si="33"/>
        <v>52.666666666666671</v>
      </c>
      <c r="Z138" s="52">
        <f t="shared" si="34"/>
        <v>54.666666666666671</v>
      </c>
      <c r="AA138" s="52">
        <f t="shared" si="32"/>
        <v>53.166666666666671</v>
      </c>
      <c r="AB138" s="45"/>
    </row>
    <row r="139" spans="1:28" ht="15.75" customHeight="1" x14ac:dyDescent="0.35">
      <c r="A139" s="48">
        <f>'Sessional + End Term Assessment'!A140</f>
        <v>133</v>
      </c>
      <c r="B139" s="49" t="str">
        <f>'Sessional + End Term Assessment'!B140</f>
        <v>23ETCCS135</v>
      </c>
      <c r="C139" s="49" t="str">
        <f>'Sessional + End Term Assessment'!C140</f>
        <v>RUDRA PRATAP SINGH RATHORE</v>
      </c>
      <c r="D139" s="50">
        <f t="shared" si="27"/>
        <v>26</v>
      </c>
      <c r="E139" s="7">
        <f t="shared" si="0"/>
        <v>1</v>
      </c>
      <c r="F139" s="7">
        <f t="shared" si="1"/>
        <v>1</v>
      </c>
      <c r="G139" s="7">
        <f t="shared" si="2"/>
        <v>1</v>
      </c>
      <c r="H139" s="50">
        <f t="shared" si="28"/>
        <v>27</v>
      </c>
      <c r="I139" s="7">
        <f t="shared" si="3"/>
        <v>1</v>
      </c>
      <c r="J139" s="7">
        <f t="shared" si="4"/>
        <v>1</v>
      </c>
      <c r="K139" s="7">
        <f t="shared" si="5"/>
        <v>1</v>
      </c>
      <c r="L139" s="88">
        <f t="shared" si="29"/>
        <v>11.333333333333329</v>
      </c>
      <c r="M139" s="7">
        <f t="shared" si="30"/>
        <v>1</v>
      </c>
      <c r="N139" s="7">
        <f t="shared" si="25"/>
        <v>1</v>
      </c>
      <c r="O139" s="7">
        <f t="shared" si="26"/>
        <v>1</v>
      </c>
      <c r="P139" s="50"/>
      <c r="Q139" s="53"/>
      <c r="R139" s="53"/>
      <c r="S139" s="69">
        <v>64.333333333333329</v>
      </c>
      <c r="T139" s="52"/>
      <c r="U139" s="45"/>
      <c r="V139" s="45"/>
      <c r="W139" s="19">
        <v>28</v>
      </c>
      <c r="X139" s="52">
        <f t="shared" si="31"/>
        <v>65.333333333333329</v>
      </c>
      <c r="Y139" s="52">
        <f t="shared" si="33"/>
        <v>64.333333333333329</v>
      </c>
      <c r="Z139" s="52">
        <f t="shared" si="34"/>
        <v>66.333333333333329</v>
      </c>
      <c r="AA139" s="52">
        <f t="shared" si="32"/>
        <v>64.833333333333329</v>
      </c>
      <c r="AB139" s="45"/>
    </row>
    <row r="140" spans="1:28" ht="15.75" customHeight="1" x14ac:dyDescent="0.35">
      <c r="A140" s="48">
        <f>'Sessional + End Term Assessment'!A141</f>
        <v>134</v>
      </c>
      <c r="B140" s="49" t="str">
        <f>'Sessional + End Term Assessment'!B141</f>
        <v>23ETCCS136</v>
      </c>
      <c r="C140" s="49" t="str">
        <f>'Sessional + End Term Assessment'!C141</f>
        <v>RUDRAKSH CHITTORA</v>
      </c>
      <c r="D140" s="50">
        <f t="shared" si="27"/>
        <v>26</v>
      </c>
      <c r="E140" s="7">
        <f t="shared" si="0"/>
        <v>1</v>
      </c>
      <c r="F140" s="7">
        <f t="shared" si="1"/>
        <v>1</v>
      </c>
      <c r="G140" s="7">
        <f t="shared" si="2"/>
        <v>1</v>
      </c>
      <c r="H140" s="50">
        <f t="shared" si="28"/>
        <v>27</v>
      </c>
      <c r="I140" s="7">
        <f t="shared" si="3"/>
        <v>1</v>
      </c>
      <c r="J140" s="7">
        <f t="shared" si="4"/>
        <v>1</v>
      </c>
      <c r="K140" s="7">
        <f t="shared" si="5"/>
        <v>1</v>
      </c>
      <c r="L140" s="88">
        <f t="shared" si="29"/>
        <v>11.333333333333329</v>
      </c>
      <c r="M140" s="7">
        <f t="shared" si="30"/>
        <v>1</v>
      </c>
      <c r="N140" s="7">
        <f t="shared" si="25"/>
        <v>1</v>
      </c>
      <c r="O140" s="7">
        <f t="shared" si="26"/>
        <v>1</v>
      </c>
      <c r="P140" s="50"/>
      <c r="Q140" s="53"/>
      <c r="R140" s="53"/>
      <c r="S140" s="69">
        <v>64.333333333333329</v>
      </c>
      <c r="T140" s="52"/>
      <c r="U140" s="45"/>
      <c r="V140" s="45"/>
      <c r="W140" s="19">
        <v>28</v>
      </c>
      <c r="X140" s="52">
        <f t="shared" si="31"/>
        <v>65.333333333333329</v>
      </c>
      <c r="Y140" s="52">
        <f t="shared" si="33"/>
        <v>64.333333333333329</v>
      </c>
      <c r="Z140" s="52">
        <f t="shared" si="34"/>
        <v>66.333333333333329</v>
      </c>
      <c r="AA140" s="52">
        <f t="shared" si="32"/>
        <v>64.833333333333329</v>
      </c>
      <c r="AB140" s="45"/>
    </row>
    <row r="141" spans="1:28" ht="15.75" customHeight="1" x14ac:dyDescent="0.35">
      <c r="A141" s="48">
        <f>'Sessional + End Term Assessment'!A142</f>
        <v>135</v>
      </c>
      <c r="B141" s="49" t="str">
        <f>'Sessional + End Term Assessment'!B142</f>
        <v>23ETCCS137</v>
      </c>
      <c r="C141" s="49" t="str">
        <f>'Sessional + End Term Assessment'!C142</f>
        <v>SANJAY JAT</v>
      </c>
      <c r="D141" s="50">
        <f t="shared" si="27"/>
        <v>23</v>
      </c>
      <c r="E141" s="7">
        <f t="shared" si="0"/>
        <v>1</v>
      </c>
      <c r="F141" s="7">
        <f t="shared" si="1"/>
        <v>1</v>
      </c>
      <c r="G141" s="7">
        <f t="shared" si="2"/>
        <v>1</v>
      </c>
      <c r="H141" s="50">
        <f t="shared" si="28"/>
        <v>24</v>
      </c>
      <c r="I141" s="7">
        <f t="shared" si="3"/>
        <v>1</v>
      </c>
      <c r="J141" s="7">
        <f t="shared" si="4"/>
        <v>1</v>
      </c>
      <c r="K141" s="7">
        <f t="shared" si="5"/>
        <v>1</v>
      </c>
      <c r="L141" s="88">
        <f t="shared" si="29"/>
        <v>10.333333333333336</v>
      </c>
      <c r="M141" s="7">
        <f t="shared" si="30"/>
        <v>1</v>
      </c>
      <c r="N141" s="7">
        <f t="shared" si="25"/>
        <v>1</v>
      </c>
      <c r="O141" s="7">
        <f t="shared" si="26"/>
        <v>1</v>
      </c>
      <c r="P141" s="50"/>
      <c r="Q141" s="53"/>
      <c r="R141" s="53"/>
      <c r="S141" s="69">
        <v>57.333333333333336</v>
      </c>
      <c r="T141" s="52"/>
      <c r="U141" s="45"/>
      <c r="V141" s="45"/>
      <c r="W141" s="19">
        <v>25</v>
      </c>
      <c r="X141" s="52">
        <f t="shared" si="31"/>
        <v>58.333333333333336</v>
      </c>
      <c r="Y141" s="52">
        <f t="shared" si="33"/>
        <v>57.333333333333336</v>
      </c>
      <c r="Z141" s="52">
        <f t="shared" si="34"/>
        <v>59.333333333333336</v>
      </c>
      <c r="AA141" s="52">
        <f t="shared" si="32"/>
        <v>57.833333333333336</v>
      </c>
      <c r="AB141" s="45"/>
    </row>
    <row r="142" spans="1:28" ht="15.75" customHeight="1" x14ac:dyDescent="0.35">
      <c r="A142" s="48">
        <f>'Sessional + End Term Assessment'!A143</f>
        <v>136</v>
      </c>
      <c r="B142" s="49" t="str">
        <f>'Sessional + End Term Assessment'!B143</f>
        <v>23ETCCS138</v>
      </c>
      <c r="C142" s="49" t="str">
        <f>'Sessional + End Term Assessment'!C143</f>
        <v>SANJAY YADAV</v>
      </c>
      <c r="D142" s="50">
        <f t="shared" si="27"/>
        <v>22</v>
      </c>
      <c r="E142" s="7">
        <f t="shared" si="0"/>
        <v>1</v>
      </c>
      <c r="F142" s="7">
        <f t="shared" si="1"/>
        <v>1</v>
      </c>
      <c r="G142" s="7">
        <f t="shared" si="2"/>
        <v>1</v>
      </c>
      <c r="H142" s="50">
        <f t="shared" si="28"/>
        <v>23</v>
      </c>
      <c r="I142" s="7">
        <f t="shared" si="3"/>
        <v>1</v>
      </c>
      <c r="J142" s="7">
        <f t="shared" si="4"/>
        <v>1</v>
      </c>
      <c r="K142" s="7">
        <f t="shared" si="5"/>
        <v>1</v>
      </c>
      <c r="L142" s="88">
        <f t="shared" si="29"/>
        <v>10</v>
      </c>
      <c r="M142" s="7">
        <f t="shared" si="30"/>
        <v>1</v>
      </c>
      <c r="N142" s="7">
        <f t="shared" si="25"/>
        <v>1</v>
      </c>
      <c r="O142" s="7">
        <f t="shared" si="26"/>
        <v>1</v>
      </c>
      <c r="P142" s="50"/>
      <c r="Q142" s="53"/>
      <c r="R142" s="53"/>
      <c r="S142" s="69">
        <v>55</v>
      </c>
      <c r="T142" s="52"/>
      <c r="U142" s="45"/>
      <c r="V142" s="45"/>
      <c r="W142" s="19">
        <v>24</v>
      </c>
      <c r="X142" s="52">
        <f t="shared" si="31"/>
        <v>56</v>
      </c>
      <c r="Y142" s="52">
        <f t="shared" si="33"/>
        <v>55</v>
      </c>
      <c r="Z142" s="52">
        <f t="shared" si="34"/>
        <v>57</v>
      </c>
      <c r="AA142" s="52">
        <f t="shared" si="32"/>
        <v>55.5</v>
      </c>
      <c r="AB142" s="45"/>
    </row>
    <row r="143" spans="1:28" ht="15.75" customHeight="1" x14ac:dyDescent="0.35">
      <c r="A143" s="48">
        <f>'Sessional + End Term Assessment'!A144</f>
        <v>137</v>
      </c>
      <c r="B143" s="49" t="str">
        <f>'Sessional + End Term Assessment'!B144</f>
        <v>23ETCCS139</v>
      </c>
      <c r="C143" s="49" t="str">
        <f>'Sessional + End Term Assessment'!C144</f>
        <v>SANYAM ARORA</v>
      </c>
      <c r="D143" s="50">
        <f t="shared" si="27"/>
        <v>26</v>
      </c>
      <c r="E143" s="7">
        <f t="shared" si="0"/>
        <v>1</v>
      </c>
      <c r="F143" s="7">
        <f t="shared" si="1"/>
        <v>1</v>
      </c>
      <c r="G143" s="7">
        <f t="shared" si="2"/>
        <v>1</v>
      </c>
      <c r="H143" s="50">
        <f t="shared" si="28"/>
        <v>27</v>
      </c>
      <c r="I143" s="7">
        <f t="shared" si="3"/>
        <v>1</v>
      </c>
      <c r="J143" s="7">
        <f t="shared" si="4"/>
        <v>1</v>
      </c>
      <c r="K143" s="7">
        <f t="shared" si="5"/>
        <v>1</v>
      </c>
      <c r="L143" s="88">
        <f t="shared" si="29"/>
        <v>11.333333333333329</v>
      </c>
      <c r="M143" s="7">
        <f t="shared" si="30"/>
        <v>1</v>
      </c>
      <c r="N143" s="7">
        <f t="shared" si="25"/>
        <v>1</v>
      </c>
      <c r="O143" s="7">
        <f t="shared" si="26"/>
        <v>1</v>
      </c>
      <c r="P143" s="50"/>
      <c r="Q143" s="53"/>
      <c r="R143" s="53"/>
      <c r="S143" s="69">
        <v>64.333333333333329</v>
      </c>
      <c r="T143" s="52"/>
      <c r="U143" s="45"/>
      <c r="V143" s="45"/>
      <c r="W143" s="19">
        <v>28</v>
      </c>
      <c r="X143" s="52">
        <f t="shared" si="31"/>
        <v>65.333333333333329</v>
      </c>
      <c r="Y143" s="52">
        <f t="shared" si="33"/>
        <v>64.333333333333329</v>
      </c>
      <c r="Z143" s="52">
        <f t="shared" si="34"/>
        <v>66.333333333333329</v>
      </c>
      <c r="AA143" s="52">
        <f t="shared" si="32"/>
        <v>64.833333333333329</v>
      </c>
      <c r="AB143" s="45"/>
    </row>
    <row r="144" spans="1:28" ht="15.75" customHeight="1" x14ac:dyDescent="0.35">
      <c r="A144" s="48">
        <f>'Sessional + End Term Assessment'!A145</f>
        <v>138</v>
      </c>
      <c r="B144" s="49" t="str">
        <f>'Sessional + End Term Assessment'!B145</f>
        <v>23ETCCS140</v>
      </c>
      <c r="C144" s="49" t="str">
        <f>'Sessional + End Term Assessment'!C145</f>
        <v>SARANSH WADHWANI</v>
      </c>
      <c r="D144" s="50">
        <f t="shared" si="27"/>
        <v>22</v>
      </c>
      <c r="E144" s="7">
        <f t="shared" si="0"/>
        <v>1</v>
      </c>
      <c r="F144" s="7">
        <f t="shared" si="1"/>
        <v>1</v>
      </c>
      <c r="G144" s="7">
        <f t="shared" si="2"/>
        <v>1</v>
      </c>
      <c r="H144" s="50">
        <f t="shared" si="28"/>
        <v>23</v>
      </c>
      <c r="I144" s="7">
        <f t="shared" si="3"/>
        <v>1</v>
      </c>
      <c r="J144" s="7">
        <f t="shared" si="4"/>
        <v>1</v>
      </c>
      <c r="K144" s="7">
        <f t="shared" si="5"/>
        <v>1</v>
      </c>
      <c r="L144" s="88">
        <f t="shared" si="29"/>
        <v>10</v>
      </c>
      <c r="M144" s="7">
        <f t="shared" si="30"/>
        <v>1</v>
      </c>
      <c r="N144" s="7">
        <f t="shared" si="25"/>
        <v>1</v>
      </c>
      <c r="O144" s="7">
        <f t="shared" si="26"/>
        <v>1</v>
      </c>
      <c r="P144" s="50"/>
      <c r="Q144" s="53"/>
      <c r="R144" s="53"/>
      <c r="S144" s="69">
        <v>55</v>
      </c>
      <c r="T144" s="52"/>
      <c r="U144" s="45"/>
      <c r="V144" s="45"/>
      <c r="W144" s="19">
        <v>24</v>
      </c>
      <c r="X144" s="52">
        <f t="shared" si="31"/>
        <v>56</v>
      </c>
      <c r="Y144" s="52">
        <f t="shared" si="33"/>
        <v>55</v>
      </c>
      <c r="Z144" s="52">
        <f t="shared" si="34"/>
        <v>57</v>
      </c>
      <c r="AA144" s="52">
        <f t="shared" si="32"/>
        <v>55.5</v>
      </c>
      <c r="AB144" s="45"/>
    </row>
    <row r="145" spans="1:28" ht="15.75" customHeight="1" x14ac:dyDescent="0.35">
      <c r="A145" s="48">
        <f>'Sessional + End Term Assessment'!A146</f>
        <v>139</v>
      </c>
      <c r="B145" s="49" t="str">
        <f>'Sessional + End Term Assessment'!B146</f>
        <v>23ETCCS141</v>
      </c>
      <c r="C145" s="49" t="str">
        <f>'Sessional + End Term Assessment'!C146</f>
        <v>SEJAL DASHORA</v>
      </c>
      <c r="D145" s="50">
        <f t="shared" si="27"/>
        <v>22</v>
      </c>
      <c r="E145" s="7">
        <f t="shared" si="0"/>
        <v>1</v>
      </c>
      <c r="F145" s="7">
        <f t="shared" si="1"/>
        <v>1</v>
      </c>
      <c r="G145" s="7">
        <f t="shared" si="2"/>
        <v>1</v>
      </c>
      <c r="H145" s="50">
        <f t="shared" si="28"/>
        <v>23</v>
      </c>
      <c r="I145" s="7">
        <f t="shared" si="3"/>
        <v>1</v>
      </c>
      <c r="J145" s="7">
        <f t="shared" si="4"/>
        <v>1</v>
      </c>
      <c r="K145" s="7">
        <f t="shared" si="5"/>
        <v>1</v>
      </c>
      <c r="L145" s="88">
        <f t="shared" si="29"/>
        <v>10</v>
      </c>
      <c r="M145" s="7">
        <f t="shared" si="30"/>
        <v>1</v>
      </c>
      <c r="N145" s="7">
        <f t="shared" si="25"/>
        <v>1</v>
      </c>
      <c r="O145" s="7">
        <f t="shared" si="26"/>
        <v>1</v>
      </c>
      <c r="P145" s="53"/>
      <c r="Q145" s="53"/>
      <c r="R145" s="53"/>
      <c r="S145" s="69">
        <v>55</v>
      </c>
      <c r="T145" s="52"/>
      <c r="U145" s="45"/>
      <c r="V145" s="45"/>
      <c r="W145" s="19">
        <v>24</v>
      </c>
      <c r="X145" s="52">
        <f t="shared" si="31"/>
        <v>56</v>
      </c>
      <c r="Y145" s="52">
        <f t="shared" si="33"/>
        <v>55</v>
      </c>
      <c r="Z145" s="52">
        <f t="shared" si="34"/>
        <v>57</v>
      </c>
      <c r="AA145" s="52">
        <f t="shared" si="32"/>
        <v>55.5</v>
      </c>
      <c r="AB145" s="45"/>
    </row>
    <row r="146" spans="1:28" ht="15.75" customHeight="1" x14ac:dyDescent="0.35">
      <c r="A146" s="48">
        <f>'Sessional + End Term Assessment'!A147</f>
        <v>140</v>
      </c>
      <c r="B146" s="49" t="str">
        <f>'Sessional + End Term Assessment'!B147</f>
        <v>23ETCCS142</v>
      </c>
      <c r="C146" s="49" t="str">
        <f>'Sessional + End Term Assessment'!C147</f>
        <v>SHASHANK SONI</v>
      </c>
      <c r="D146" s="50">
        <f t="shared" si="27"/>
        <v>28</v>
      </c>
      <c r="E146" s="7">
        <f t="shared" si="0"/>
        <v>1</v>
      </c>
      <c r="F146" s="7">
        <f t="shared" si="1"/>
        <v>1</v>
      </c>
      <c r="G146" s="7">
        <f t="shared" si="2"/>
        <v>1</v>
      </c>
      <c r="H146" s="50">
        <f t="shared" si="28"/>
        <v>29</v>
      </c>
      <c r="I146" s="7">
        <f t="shared" si="3"/>
        <v>1</v>
      </c>
      <c r="J146" s="7">
        <f t="shared" si="4"/>
        <v>1</v>
      </c>
      <c r="K146" s="7">
        <f t="shared" si="5"/>
        <v>1</v>
      </c>
      <c r="L146" s="88">
        <f t="shared" si="29"/>
        <v>12</v>
      </c>
      <c r="M146" s="7">
        <f t="shared" si="30"/>
        <v>1</v>
      </c>
      <c r="N146" s="7">
        <f t="shared" si="25"/>
        <v>1</v>
      </c>
      <c r="O146" s="7">
        <f t="shared" si="26"/>
        <v>1</v>
      </c>
      <c r="P146" s="50"/>
      <c r="Q146" s="53"/>
      <c r="R146" s="53"/>
      <c r="S146" s="69">
        <v>69</v>
      </c>
      <c r="T146" s="52"/>
      <c r="U146" s="45"/>
      <c r="V146" s="45"/>
      <c r="W146" s="19">
        <v>30</v>
      </c>
      <c r="X146" s="52">
        <f t="shared" si="31"/>
        <v>70</v>
      </c>
      <c r="Y146" s="52">
        <f t="shared" si="33"/>
        <v>69</v>
      </c>
      <c r="Z146" s="52">
        <f t="shared" si="34"/>
        <v>71</v>
      </c>
      <c r="AA146" s="52">
        <f t="shared" si="32"/>
        <v>69.5</v>
      </c>
      <c r="AB146" s="45"/>
    </row>
    <row r="147" spans="1:28" ht="15.75" customHeight="1" x14ac:dyDescent="0.35">
      <c r="A147" s="48">
        <f>'Sessional + End Term Assessment'!A148</f>
        <v>141</v>
      </c>
      <c r="B147" s="49" t="str">
        <f>'Sessional + End Term Assessment'!B148</f>
        <v>23ETCCS143</v>
      </c>
      <c r="C147" s="49" t="str">
        <f>'Sessional + End Term Assessment'!C148</f>
        <v>SHAWIL BHARGAVA</v>
      </c>
      <c r="D147" s="50">
        <f t="shared" si="27"/>
        <v>19</v>
      </c>
      <c r="E147" s="7">
        <f t="shared" si="0"/>
        <v>1</v>
      </c>
      <c r="F147" s="7">
        <f t="shared" si="1"/>
        <v>1</v>
      </c>
      <c r="G147" s="7">
        <f t="shared" si="2"/>
        <v>0</v>
      </c>
      <c r="H147" s="50">
        <f t="shared" si="28"/>
        <v>20</v>
      </c>
      <c r="I147" s="7">
        <f t="shared" si="3"/>
        <v>1</v>
      </c>
      <c r="J147" s="7">
        <f t="shared" si="4"/>
        <v>1</v>
      </c>
      <c r="K147" s="7">
        <f t="shared" si="5"/>
        <v>1</v>
      </c>
      <c r="L147" s="88">
        <f t="shared" si="29"/>
        <v>6.6666666666666643</v>
      </c>
      <c r="M147" s="7">
        <f t="shared" si="30"/>
        <v>0</v>
      </c>
      <c r="N147" s="7">
        <f t="shared" si="25"/>
        <v>0</v>
      </c>
      <c r="O147" s="7">
        <f t="shared" si="26"/>
        <v>0</v>
      </c>
      <c r="P147" s="56"/>
      <c r="Q147" s="45"/>
      <c r="R147" s="45"/>
      <c r="S147" s="69">
        <v>45.666666666666664</v>
      </c>
      <c r="T147" s="52"/>
      <c r="U147" s="45"/>
      <c r="V147" s="45"/>
      <c r="W147" s="19">
        <v>20</v>
      </c>
      <c r="X147" s="52">
        <f t="shared" si="31"/>
        <v>46.666666666666664</v>
      </c>
      <c r="Y147" s="52">
        <f t="shared" si="33"/>
        <v>45.666666666666664</v>
      </c>
      <c r="Z147" s="52">
        <f t="shared" si="34"/>
        <v>47.666666666666664</v>
      </c>
      <c r="AA147" s="52">
        <f t="shared" si="32"/>
        <v>46.166666666666664</v>
      </c>
      <c r="AB147" s="45"/>
    </row>
    <row r="148" spans="1:28" ht="15.75" customHeight="1" x14ac:dyDescent="0.35">
      <c r="A148" s="48">
        <f>'Sessional + End Term Assessment'!A149</f>
        <v>142</v>
      </c>
      <c r="B148" s="49" t="str">
        <f>'Sessional + End Term Assessment'!B149</f>
        <v>23ETCCS144</v>
      </c>
      <c r="C148" s="49" t="str">
        <f>'Sessional + End Term Assessment'!C149</f>
        <v>SHIKHAR JOSHI</v>
      </c>
      <c r="D148" s="50">
        <f t="shared" si="27"/>
        <v>20</v>
      </c>
      <c r="E148" s="7">
        <f t="shared" si="0"/>
        <v>1</v>
      </c>
      <c r="F148" s="7">
        <f t="shared" si="1"/>
        <v>1</v>
      </c>
      <c r="G148" s="7">
        <f t="shared" si="2"/>
        <v>1</v>
      </c>
      <c r="H148" s="50">
        <f t="shared" si="28"/>
        <v>21</v>
      </c>
      <c r="I148" s="7">
        <f t="shared" si="3"/>
        <v>1</v>
      </c>
      <c r="J148" s="7">
        <f t="shared" si="4"/>
        <v>1</v>
      </c>
      <c r="K148" s="7">
        <f t="shared" si="5"/>
        <v>1</v>
      </c>
      <c r="L148" s="88">
        <f t="shared" si="29"/>
        <v>7</v>
      </c>
      <c r="M148" s="7">
        <f t="shared" si="30"/>
        <v>1</v>
      </c>
      <c r="N148" s="7">
        <f t="shared" si="25"/>
        <v>0</v>
      </c>
      <c r="O148" s="7">
        <f t="shared" si="26"/>
        <v>0</v>
      </c>
      <c r="P148" s="56"/>
      <c r="Q148" s="45"/>
      <c r="R148" s="45"/>
      <c r="S148" s="69">
        <v>48</v>
      </c>
      <c r="T148" s="52"/>
      <c r="U148" s="45"/>
      <c r="V148" s="45"/>
      <c r="W148" s="19">
        <v>21</v>
      </c>
      <c r="X148" s="52">
        <f t="shared" si="31"/>
        <v>49</v>
      </c>
      <c r="Y148" s="52">
        <f t="shared" si="33"/>
        <v>48</v>
      </c>
      <c r="Z148" s="52">
        <f t="shared" si="34"/>
        <v>50</v>
      </c>
      <c r="AA148" s="52">
        <f t="shared" si="32"/>
        <v>48.5</v>
      </c>
      <c r="AB148" s="45"/>
    </row>
    <row r="149" spans="1:28" ht="15.75" customHeight="1" x14ac:dyDescent="0.35">
      <c r="A149" s="48">
        <f>'Sessional + End Term Assessment'!A150</f>
        <v>143</v>
      </c>
      <c r="B149" s="49" t="str">
        <f>'Sessional + End Term Assessment'!B150</f>
        <v>23ETCCS145</v>
      </c>
      <c r="C149" s="49" t="str">
        <f>'Sessional + End Term Assessment'!C150</f>
        <v>SNEHA DADHICH</v>
      </c>
      <c r="D149" s="50">
        <f t="shared" si="27"/>
        <v>22</v>
      </c>
      <c r="E149" s="7">
        <f t="shared" si="0"/>
        <v>1</v>
      </c>
      <c r="F149" s="7">
        <f t="shared" si="1"/>
        <v>1</v>
      </c>
      <c r="G149" s="7">
        <f t="shared" si="2"/>
        <v>1</v>
      </c>
      <c r="H149" s="50">
        <f t="shared" si="28"/>
        <v>23</v>
      </c>
      <c r="I149" s="7">
        <f t="shared" si="3"/>
        <v>1</v>
      </c>
      <c r="J149" s="7">
        <f t="shared" si="4"/>
        <v>1</v>
      </c>
      <c r="K149" s="7">
        <f t="shared" si="5"/>
        <v>1</v>
      </c>
      <c r="L149" s="88">
        <f t="shared" si="29"/>
        <v>10</v>
      </c>
      <c r="M149" s="7">
        <f t="shared" si="30"/>
        <v>1</v>
      </c>
      <c r="N149" s="7">
        <f t="shared" si="25"/>
        <v>1</v>
      </c>
      <c r="O149" s="7">
        <f t="shared" si="26"/>
        <v>1</v>
      </c>
      <c r="P149" s="56"/>
      <c r="Q149" s="45"/>
      <c r="R149" s="45"/>
      <c r="S149" s="69">
        <v>55</v>
      </c>
      <c r="T149" s="52"/>
      <c r="U149" s="45"/>
      <c r="V149" s="45"/>
      <c r="W149" s="19">
        <v>24</v>
      </c>
      <c r="X149" s="52">
        <f t="shared" si="31"/>
        <v>56</v>
      </c>
      <c r="Y149" s="52">
        <f t="shared" si="33"/>
        <v>55</v>
      </c>
      <c r="Z149" s="52">
        <f t="shared" si="34"/>
        <v>57</v>
      </c>
      <c r="AA149" s="52">
        <f t="shared" si="32"/>
        <v>55.5</v>
      </c>
      <c r="AB149" s="45"/>
    </row>
    <row r="150" spans="1:28" ht="15.75" customHeight="1" x14ac:dyDescent="0.35">
      <c r="A150" s="48">
        <f>'Sessional + End Term Assessment'!A151</f>
        <v>144</v>
      </c>
      <c r="B150" s="49" t="str">
        <f>'Sessional + End Term Assessment'!B151</f>
        <v>23ETCCS146</v>
      </c>
      <c r="C150" s="49" t="str">
        <f>'Sessional + End Term Assessment'!C151</f>
        <v>SONAL RAJWANI</v>
      </c>
      <c r="D150" s="50">
        <f t="shared" si="27"/>
        <v>27</v>
      </c>
      <c r="E150" s="7">
        <f t="shared" si="0"/>
        <v>1</v>
      </c>
      <c r="F150" s="7">
        <f t="shared" si="1"/>
        <v>1</v>
      </c>
      <c r="G150" s="7">
        <f t="shared" si="2"/>
        <v>1</v>
      </c>
      <c r="H150" s="50">
        <f t="shared" si="28"/>
        <v>28</v>
      </c>
      <c r="I150" s="7">
        <f t="shared" si="3"/>
        <v>1</v>
      </c>
      <c r="J150" s="7">
        <f t="shared" si="4"/>
        <v>1</v>
      </c>
      <c r="K150" s="7">
        <f t="shared" si="5"/>
        <v>1</v>
      </c>
      <c r="L150" s="88">
        <f t="shared" si="29"/>
        <v>11.666666666666671</v>
      </c>
      <c r="M150" s="7">
        <f t="shared" si="30"/>
        <v>1</v>
      </c>
      <c r="N150" s="7">
        <f t="shared" si="25"/>
        <v>1</v>
      </c>
      <c r="O150" s="7">
        <f t="shared" si="26"/>
        <v>1</v>
      </c>
      <c r="P150" s="56"/>
      <c r="Q150" s="45"/>
      <c r="R150" s="45"/>
      <c r="S150" s="69">
        <v>66.666666666666671</v>
      </c>
      <c r="T150" s="52"/>
      <c r="U150" s="45"/>
      <c r="V150" s="45"/>
      <c r="W150" s="19">
        <v>29</v>
      </c>
      <c r="X150" s="52">
        <f t="shared" si="31"/>
        <v>67.666666666666671</v>
      </c>
      <c r="Y150" s="52">
        <f t="shared" si="33"/>
        <v>66.666666666666671</v>
      </c>
      <c r="Z150" s="52">
        <f t="shared" si="34"/>
        <v>68.666666666666671</v>
      </c>
      <c r="AA150" s="52">
        <f t="shared" si="32"/>
        <v>67.166666666666671</v>
      </c>
      <c r="AB150" s="45"/>
    </row>
    <row r="151" spans="1:28" ht="15.75" customHeight="1" x14ac:dyDescent="0.35">
      <c r="A151" s="48">
        <f>'Sessional + End Term Assessment'!A152</f>
        <v>145</v>
      </c>
      <c r="B151" s="49" t="str">
        <f>'Sessional + End Term Assessment'!B152</f>
        <v>23ETCCS147</v>
      </c>
      <c r="C151" s="49" t="str">
        <f>'Sessional + End Term Assessment'!C152</f>
        <v>SOUMYA JAIN</v>
      </c>
      <c r="D151" s="50">
        <f t="shared" si="27"/>
        <v>21</v>
      </c>
      <c r="E151" s="7">
        <f t="shared" si="0"/>
        <v>1</v>
      </c>
      <c r="F151" s="7">
        <f t="shared" si="1"/>
        <v>1</v>
      </c>
      <c r="G151" s="7">
        <f t="shared" si="2"/>
        <v>1</v>
      </c>
      <c r="H151" s="50">
        <f t="shared" si="28"/>
        <v>22</v>
      </c>
      <c r="I151" s="7">
        <f t="shared" si="3"/>
        <v>1</v>
      </c>
      <c r="J151" s="7">
        <f t="shared" si="4"/>
        <v>1</v>
      </c>
      <c r="K151" s="7">
        <f t="shared" si="5"/>
        <v>1</v>
      </c>
      <c r="L151" s="88">
        <f t="shared" si="29"/>
        <v>7.3333333333333286</v>
      </c>
      <c r="M151" s="7">
        <f t="shared" si="30"/>
        <v>1</v>
      </c>
      <c r="N151" s="7">
        <f t="shared" si="25"/>
        <v>0</v>
      </c>
      <c r="O151" s="7">
        <f t="shared" si="26"/>
        <v>0</v>
      </c>
      <c r="P151" s="56"/>
      <c r="Q151" s="45"/>
      <c r="R151" s="45"/>
      <c r="S151" s="69">
        <v>50.333333333333329</v>
      </c>
      <c r="T151" s="52"/>
      <c r="U151" s="45"/>
      <c r="V151" s="45"/>
      <c r="W151" s="19">
        <v>22</v>
      </c>
      <c r="X151" s="52">
        <f t="shared" si="31"/>
        <v>51.333333333333329</v>
      </c>
      <c r="Y151" s="52">
        <f t="shared" si="33"/>
        <v>50.333333333333329</v>
      </c>
      <c r="Z151" s="52">
        <f t="shared" si="34"/>
        <v>52.333333333333329</v>
      </c>
      <c r="AA151" s="52">
        <f t="shared" si="32"/>
        <v>50.833333333333329</v>
      </c>
      <c r="AB151" s="45"/>
    </row>
    <row r="152" spans="1:28" ht="15.75" customHeight="1" x14ac:dyDescent="0.35">
      <c r="A152" s="48">
        <f>'Sessional + End Term Assessment'!A153</f>
        <v>146</v>
      </c>
      <c r="B152" s="49" t="str">
        <f>'Sessional + End Term Assessment'!B153</f>
        <v>23ETCCS148</v>
      </c>
      <c r="C152" s="49" t="str">
        <f>'Sessional + End Term Assessment'!C153</f>
        <v>SUMER SINGH RAO</v>
      </c>
      <c r="D152" s="50">
        <f t="shared" si="27"/>
        <v>24</v>
      </c>
      <c r="E152" s="7">
        <f t="shared" si="0"/>
        <v>1</v>
      </c>
      <c r="F152" s="7">
        <f t="shared" si="1"/>
        <v>1</v>
      </c>
      <c r="G152" s="7">
        <f t="shared" si="2"/>
        <v>1</v>
      </c>
      <c r="H152" s="50">
        <f t="shared" si="28"/>
        <v>25</v>
      </c>
      <c r="I152" s="7">
        <f t="shared" si="3"/>
        <v>1</v>
      </c>
      <c r="J152" s="7">
        <f t="shared" si="4"/>
        <v>1</v>
      </c>
      <c r="K152" s="7">
        <f t="shared" si="5"/>
        <v>1</v>
      </c>
      <c r="L152" s="88">
        <f t="shared" si="29"/>
        <v>10.666666666666671</v>
      </c>
      <c r="M152" s="7">
        <f t="shared" si="30"/>
        <v>1</v>
      </c>
      <c r="N152" s="7">
        <f t="shared" si="25"/>
        <v>1</v>
      </c>
      <c r="O152" s="7">
        <f t="shared" si="26"/>
        <v>1</v>
      </c>
      <c r="P152" s="56"/>
      <c r="Q152" s="45"/>
      <c r="R152" s="45"/>
      <c r="S152" s="69">
        <v>59.666666666666671</v>
      </c>
      <c r="T152" s="52"/>
      <c r="U152" s="45"/>
      <c r="V152" s="45"/>
      <c r="W152" s="19">
        <v>26</v>
      </c>
      <c r="X152" s="52">
        <f t="shared" si="31"/>
        <v>60.666666666666671</v>
      </c>
      <c r="Y152" s="52">
        <f t="shared" si="33"/>
        <v>59.666666666666671</v>
      </c>
      <c r="Z152" s="52">
        <f t="shared" si="34"/>
        <v>61.666666666666671</v>
      </c>
      <c r="AA152" s="52">
        <f t="shared" si="32"/>
        <v>60.166666666666671</v>
      </c>
      <c r="AB152" s="45"/>
    </row>
    <row r="153" spans="1:28" ht="15.75" customHeight="1" x14ac:dyDescent="0.35">
      <c r="A153" s="48">
        <f>'Sessional + End Term Assessment'!A154</f>
        <v>147</v>
      </c>
      <c r="B153" s="49" t="str">
        <f>'Sessional + End Term Assessment'!B154</f>
        <v>23ETCCS149</v>
      </c>
      <c r="C153" s="49" t="str">
        <f>'Sessional + End Term Assessment'!C154</f>
        <v>SURYABHAN SINGH RATHORE</v>
      </c>
      <c r="D153" s="50">
        <f t="shared" si="27"/>
        <v>24</v>
      </c>
      <c r="E153" s="7">
        <f t="shared" si="0"/>
        <v>1</v>
      </c>
      <c r="F153" s="7">
        <f t="shared" si="1"/>
        <v>1</v>
      </c>
      <c r="G153" s="7">
        <f t="shared" si="2"/>
        <v>1</v>
      </c>
      <c r="H153" s="50">
        <f t="shared" si="28"/>
        <v>25</v>
      </c>
      <c r="I153" s="7">
        <f t="shared" si="3"/>
        <v>1</v>
      </c>
      <c r="J153" s="7">
        <f t="shared" si="4"/>
        <v>1</v>
      </c>
      <c r="K153" s="7">
        <f t="shared" si="5"/>
        <v>1</v>
      </c>
      <c r="L153" s="88">
        <f t="shared" si="29"/>
        <v>10.666666666666671</v>
      </c>
      <c r="M153" s="7">
        <f t="shared" si="30"/>
        <v>1</v>
      </c>
      <c r="N153" s="7">
        <f t="shared" si="25"/>
        <v>1</v>
      </c>
      <c r="O153" s="7">
        <f t="shared" si="26"/>
        <v>1</v>
      </c>
      <c r="P153" s="56"/>
      <c r="Q153" s="45"/>
      <c r="R153" s="45"/>
      <c r="S153" s="69">
        <v>59.666666666666671</v>
      </c>
      <c r="T153" s="52"/>
      <c r="U153" s="45"/>
      <c r="V153" s="45"/>
      <c r="W153" s="19">
        <v>26</v>
      </c>
      <c r="X153" s="52">
        <f t="shared" si="31"/>
        <v>60.666666666666671</v>
      </c>
      <c r="Y153" s="52">
        <f t="shared" si="33"/>
        <v>59.666666666666671</v>
      </c>
      <c r="Z153" s="52">
        <f t="shared" si="34"/>
        <v>61.666666666666671</v>
      </c>
      <c r="AA153" s="52">
        <f t="shared" si="32"/>
        <v>60.166666666666671</v>
      </c>
      <c r="AB153" s="45"/>
    </row>
    <row r="154" spans="1:28" ht="15.75" customHeight="1" x14ac:dyDescent="0.35">
      <c r="A154" s="48">
        <f>'Sessional + End Term Assessment'!A155</f>
        <v>148</v>
      </c>
      <c r="B154" s="49" t="str">
        <f>'Sessional + End Term Assessment'!B155</f>
        <v>23ETCCS150</v>
      </c>
      <c r="C154" s="49" t="str">
        <f>'Sessional + End Term Assessment'!C155</f>
        <v>TAKSH PANERI</v>
      </c>
      <c r="D154" s="50">
        <f t="shared" si="27"/>
        <v>21</v>
      </c>
      <c r="E154" s="7">
        <f t="shared" si="0"/>
        <v>1</v>
      </c>
      <c r="F154" s="7">
        <f t="shared" si="1"/>
        <v>1</v>
      </c>
      <c r="G154" s="7">
        <f t="shared" si="2"/>
        <v>1</v>
      </c>
      <c r="H154" s="50">
        <f t="shared" si="28"/>
        <v>22</v>
      </c>
      <c r="I154" s="7">
        <f t="shared" si="3"/>
        <v>1</v>
      </c>
      <c r="J154" s="7">
        <f t="shared" si="4"/>
        <v>1</v>
      </c>
      <c r="K154" s="7">
        <f t="shared" si="5"/>
        <v>1</v>
      </c>
      <c r="L154" s="88">
        <f t="shared" si="29"/>
        <v>7.3333333333333286</v>
      </c>
      <c r="M154" s="7">
        <f t="shared" si="30"/>
        <v>1</v>
      </c>
      <c r="N154" s="7">
        <f t="shared" si="25"/>
        <v>0</v>
      </c>
      <c r="O154" s="7">
        <f t="shared" si="26"/>
        <v>0</v>
      </c>
      <c r="P154" s="56"/>
      <c r="Q154" s="45"/>
      <c r="R154" s="45"/>
      <c r="S154" s="69">
        <v>50.333333333333329</v>
      </c>
      <c r="T154" s="52"/>
      <c r="U154" s="45"/>
      <c r="V154" s="45"/>
      <c r="W154" s="19">
        <v>22</v>
      </c>
      <c r="X154" s="52">
        <f t="shared" si="31"/>
        <v>51.333333333333329</v>
      </c>
      <c r="Y154" s="52">
        <f t="shared" si="33"/>
        <v>50.333333333333329</v>
      </c>
      <c r="Z154" s="52">
        <f t="shared" si="34"/>
        <v>52.333333333333329</v>
      </c>
      <c r="AA154" s="52">
        <f t="shared" si="32"/>
        <v>50.833333333333329</v>
      </c>
      <c r="AB154" s="45"/>
    </row>
    <row r="155" spans="1:28" ht="15.75" customHeight="1" x14ac:dyDescent="0.35">
      <c r="A155" s="48">
        <f>'Sessional + End Term Assessment'!A156</f>
        <v>149</v>
      </c>
      <c r="B155" s="49" t="str">
        <f>'Sessional + End Term Assessment'!B156</f>
        <v>23ETCCS151</v>
      </c>
      <c r="C155" s="49" t="str">
        <f>'Sessional + End Term Assessment'!C156</f>
        <v>TANISH JAIN</v>
      </c>
      <c r="D155" s="50">
        <f t="shared" si="27"/>
        <v>19</v>
      </c>
      <c r="E155" s="7">
        <f t="shared" si="0"/>
        <v>1</v>
      </c>
      <c r="F155" s="7">
        <f t="shared" si="1"/>
        <v>1</v>
      </c>
      <c r="G155" s="7">
        <f t="shared" si="2"/>
        <v>0</v>
      </c>
      <c r="H155" s="50">
        <f t="shared" si="28"/>
        <v>20</v>
      </c>
      <c r="I155" s="7">
        <f t="shared" si="3"/>
        <v>1</v>
      </c>
      <c r="J155" s="7">
        <f t="shared" si="4"/>
        <v>1</v>
      </c>
      <c r="K155" s="7">
        <f t="shared" si="5"/>
        <v>1</v>
      </c>
      <c r="L155" s="88">
        <f t="shared" si="29"/>
        <v>6.6666666666666643</v>
      </c>
      <c r="M155" s="7">
        <f t="shared" si="30"/>
        <v>0</v>
      </c>
      <c r="N155" s="7">
        <f t="shared" si="25"/>
        <v>0</v>
      </c>
      <c r="O155" s="7">
        <f t="shared" si="26"/>
        <v>0</v>
      </c>
      <c r="P155" s="56"/>
      <c r="Q155" s="45"/>
      <c r="R155" s="45"/>
      <c r="S155" s="69">
        <v>45.666666666666664</v>
      </c>
      <c r="T155" s="52"/>
      <c r="U155" s="45"/>
      <c r="V155" s="45"/>
      <c r="W155" s="19">
        <v>20</v>
      </c>
      <c r="X155" s="52">
        <f t="shared" si="31"/>
        <v>46.666666666666664</v>
      </c>
      <c r="Y155" s="52">
        <f t="shared" si="33"/>
        <v>45.666666666666664</v>
      </c>
      <c r="Z155" s="52">
        <f t="shared" si="34"/>
        <v>47.666666666666664</v>
      </c>
      <c r="AA155" s="52">
        <f t="shared" si="32"/>
        <v>46.166666666666664</v>
      </c>
      <c r="AB155" s="45"/>
    </row>
    <row r="156" spans="1:28" ht="15.75" customHeight="1" x14ac:dyDescent="0.35">
      <c r="A156" s="48">
        <f>'Sessional + End Term Assessment'!A157</f>
        <v>150</v>
      </c>
      <c r="B156" s="49" t="str">
        <f>'Sessional + End Term Assessment'!B157</f>
        <v>23ETCCS152</v>
      </c>
      <c r="C156" s="49" t="str">
        <f>'Sessional + End Term Assessment'!C157</f>
        <v>TANISHKA JAIN</v>
      </c>
      <c r="D156" s="50">
        <f t="shared" si="27"/>
        <v>22</v>
      </c>
      <c r="E156" s="7">
        <f t="shared" si="0"/>
        <v>1</v>
      </c>
      <c r="F156" s="7">
        <f t="shared" si="1"/>
        <v>1</v>
      </c>
      <c r="G156" s="7">
        <f t="shared" si="2"/>
        <v>1</v>
      </c>
      <c r="H156" s="50">
        <f t="shared" si="28"/>
        <v>23</v>
      </c>
      <c r="I156" s="7">
        <f t="shared" si="3"/>
        <v>1</v>
      </c>
      <c r="J156" s="7">
        <f t="shared" si="4"/>
        <v>1</v>
      </c>
      <c r="K156" s="7">
        <f t="shared" si="5"/>
        <v>1</v>
      </c>
      <c r="L156" s="88">
        <f t="shared" si="29"/>
        <v>10</v>
      </c>
      <c r="M156" s="7">
        <f t="shared" si="30"/>
        <v>1</v>
      </c>
      <c r="N156" s="7">
        <f t="shared" si="25"/>
        <v>1</v>
      </c>
      <c r="O156" s="7">
        <f t="shared" si="26"/>
        <v>1</v>
      </c>
      <c r="P156" s="56"/>
      <c r="Q156" s="45"/>
      <c r="R156" s="45"/>
      <c r="S156" s="69">
        <v>55</v>
      </c>
      <c r="T156" s="52"/>
      <c r="U156" s="45"/>
      <c r="V156" s="45"/>
      <c r="W156" s="19">
        <v>24</v>
      </c>
      <c r="X156" s="52">
        <f t="shared" si="31"/>
        <v>56</v>
      </c>
      <c r="Y156" s="52">
        <f t="shared" si="33"/>
        <v>55</v>
      </c>
      <c r="Z156" s="52">
        <f t="shared" si="34"/>
        <v>57</v>
      </c>
      <c r="AA156" s="52">
        <f t="shared" si="32"/>
        <v>55.5</v>
      </c>
      <c r="AB156" s="45"/>
    </row>
    <row r="157" spans="1:28" ht="15.75" customHeight="1" x14ac:dyDescent="0.35">
      <c r="A157" s="48">
        <f>'Sessional + End Term Assessment'!A158</f>
        <v>151</v>
      </c>
      <c r="B157" s="49" t="str">
        <f>'Sessional + End Term Assessment'!B158</f>
        <v>23ETCCS153</v>
      </c>
      <c r="C157" s="49" t="str">
        <f>'Sessional + End Term Assessment'!C158</f>
        <v>TANMAY BANSAL</v>
      </c>
      <c r="D157" s="50">
        <f t="shared" si="27"/>
        <v>24</v>
      </c>
      <c r="E157" s="7">
        <f t="shared" si="0"/>
        <v>1</v>
      </c>
      <c r="F157" s="7">
        <f t="shared" si="1"/>
        <v>1</v>
      </c>
      <c r="G157" s="7">
        <f t="shared" si="2"/>
        <v>1</v>
      </c>
      <c r="H157" s="50">
        <f t="shared" si="28"/>
        <v>25</v>
      </c>
      <c r="I157" s="7">
        <f t="shared" si="3"/>
        <v>1</v>
      </c>
      <c r="J157" s="7">
        <f t="shared" si="4"/>
        <v>1</v>
      </c>
      <c r="K157" s="7">
        <f t="shared" si="5"/>
        <v>1</v>
      </c>
      <c r="L157" s="88">
        <f t="shared" si="29"/>
        <v>10.666666666666671</v>
      </c>
      <c r="M157" s="7">
        <f t="shared" si="30"/>
        <v>1</v>
      </c>
      <c r="N157" s="7">
        <f t="shared" ref="N157:N206" si="35">IF(L157&gt;=($L$6*0.6),1,0)</f>
        <v>1</v>
      </c>
      <c r="O157" s="7">
        <f t="shared" ref="O157:O206" si="36">IF(L157&gt;=($L$6*0.7),1,0)</f>
        <v>1</v>
      </c>
      <c r="P157" s="56"/>
      <c r="Q157" s="45"/>
      <c r="R157" s="45"/>
      <c r="S157" s="69">
        <v>59.666666666666671</v>
      </c>
      <c r="T157" s="52"/>
      <c r="U157" s="45"/>
      <c r="V157" s="45"/>
      <c r="W157" s="19">
        <v>26</v>
      </c>
      <c r="X157" s="52">
        <f t="shared" si="31"/>
        <v>60.666666666666671</v>
      </c>
      <c r="Y157" s="52">
        <f t="shared" si="33"/>
        <v>59.666666666666671</v>
      </c>
      <c r="Z157" s="52">
        <f t="shared" si="34"/>
        <v>61.666666666666671</v>
      </c>
      <c r="AA157" s="52">
        <f t="shared" si="32"/>
        <v>60.166666666666671</v>
      </c>
      <c r="AB157" s="45"/>
    </row>
    <row r="158" spans="1:28" ht="15.75" customHeight="1" x14ac:dyDescent="0.35">
      <c r="A158" s="48">
        <f>'Sessional + End Term Assessment'!A159</f>
        <v>152</v>
      </c>
      <c r="B158" s="49" t="str">
        <f>'Sessional + End Term Assessment'!B159</f>
        <v>23ETCCS154</v>
      </c>
      <c r="C158" s="49" t="str">
        <f>'Sessional + End Term Assessment'!C159</f>
        <v>TUHINA BHADURI</v>
      </c>
      <c r="D158" s="50">
        <f t="shared" si="27"/>
        <v>19</v>
      </c>
      <c r="E158" s="7">
        <f t="shared" si="0"/>
        <v>1</v>
      </c>
      <c r="F158" s="7">
        <f t="shared" si="1"/>
        <v>1</v>
      </c>
      <c r="G158" s="7">
        <f t="shared" si="2"/>
        <v>0</v>
      </c>
      <c r="H158" s="50">
        <f t="shared" si="28"/>
        <v>20</v>
      </c>
      <c r="I158" s="7">
        <f t="shared" si="3"/>
        <v>1</v>
      </c>
      <c r="J158" s="7">
        <f t="shared" si="4"/>
        <v>1</v>
      </c>
      <c r="K158" s="7">
        <f t="shared" si="5"/>
        <v>1</v>
      </c>
      <c r="L158" s="88">
        <f t="shared" si="29"/>
        <v>6.6666666666666643</v>
      </c>
      <c r="M158" s="7">
        <f t="shared" si="30"/>
        <v>0</v>
      </c>
      <c r="N158" s="7">
        <f t="shared" si="35"/>
        <v>0</v>
      </c>
      <c r="O158" s="7">
        <f t="shared" si="36"/>
        <v>0</v>
      </c>
      <c r="P158" s="56"/>
      <c r="Q158" s="45"/>
      <c r="R158" s="45"/>
      <c r="S158" s="69">
        <v>45.666666666666664</v>
      </c>
      <c r="T158" s="52"/>
      <c r="U158" s="45"/>
      <c r="V158" s="45"/>
      <c r="W158" s="19">
        <v>20</v>
      </c>
      <c r="X158" s="52">
        <f t="shared" si="31"/>
        <v>46.666666666666664</v>
      </c>
      <c r="Y158" s="52">
        <f t="shared" si="33"/>
        <v>45.666666666666664</v>
      </c>
      <c r="Z158" s="52">
        <f t="shared" si="34"/>
        <v>47.666666666666664</v>
      </c>
      <c r="AA158" s="52">
        <f t="shared" si="32"/>
        <v>46.166666666666664</v>
      </c>
      <c r="AB158" s="45"/>
    </row>
    <row r="159" spans="1:28" ht="15.75" customHeight="1" x14ac:dyDescent="0.35">
      <c r="A159" s="48">
        <f>'Sessional + End Term Assessment'!A160</f>
        <v>153</v>
      </c>
      <c r="B159" s="49" t="str">
        <f>'Sessional + End Term Assessment'!B160</f>
        <v>23ETCCS155</v>
      </c>
      <c r="C159" s="49" t="str">
        <f>'Sessional + End Term Assessment'!C160</f>
        <v>TUSHAR OJHA</v>
      </c>
      <c r="D159" s="50">
        <f t="shared" si="27"/>
        <v>19</v>
      </c>
      <c r="E159" s="7">
        <f t="shared" si="0"/>
        <v>1</v>
      </c>
      <c r="F159" s="7">
        <f t="shared" si="1"/>
        <v>1</v>
      </c>
      <c r="G159" s="7">
        <f t="shared" si="2"/>
        <v>0</v>
      </c>
      <c r="H159" s="50">
        <f t="shared" si="28"/>
        <v>20</v>
      </c>
      <c r="I159" s="7">
        <f t="shared" si="3"/>
        <v>1</v>
      </c>
      <c r="J159" s="7">
        <f t="shared" si="4"/>
        <v>1</v>
      </c>
      <c r="K159" s="7">
        <f t="shared" si="5"/>
        <v>1</v>
      </c>
      <c r="L159" s="88">
        <f t="shared" si="29"/>
        <v>6.6666666666666643</v>
      </c>
      <c r="M159" s="7">
        <f t="shared" si="30"/>
        <v>0</v>
      </c>
      <c r="N159" s="7">
        <f t="shared" si="35"/>
        <v>0</v>
      </c>
      <c r="O159" s="7">
        <f t="shared" si="36"/>
        <v>0</v>
      </c>
      <c r="P159" s="56"/>
      <c r="Q159" s="45"/>
      <c r="R159" s="45"/>
      <c r="S159" s="69">
        <v>45.666666666666664</v>
      </c>
      <c r="T159" s="52"/>
      <c r="U159" s="45"/>
      <c r="V159" s="45"/>
      <c r="W159" s="19">
        <v>20</v>
      </c>
      <c r="X159" s="52">
        <f t="shared" si="31"/>
        <v>46.666666666666664</v>
      </c>
      <c r="Y159" s="52">
        <f t="shared" si="33"/>
        <v>45.666666666666664</v>
      </c>
      <c r="Z159" s="52">
        <f t="shared" si="34"/>
        <v>47.666666666666664</v>
      </c>
      <c r="AA159" s="52">
        <f t="shared" si="32"/>
        <v>46.166666666666664</v>
      </c>
      <c r="AB159" s="45"/>
    </row>
    <row r="160" spans="1:28" ht="15.75" customHeight="1" x14ac:dyDescent="0.35">
      <c r="A160" s="48">
        <f>'Sessional + End Term Assessment'!A161</f>
        <v>154</v>
      </c>
      <c r="B160" s="49" t="str">
        <f>'Sessional + End Term Assessment'!B161</f>
        <v>23ETCCS156</v>
      </c>
      <c r="C160" s="49" t="str">
        <f>'Sessional + End Term Assessment'!C161</f>
        <v>UMANG LADHA</v>
      </c>
      <c r="D160" s="50">
        <f t="shared" si="27"/>
        <v>19</v>
      </c>
      <c r="E160" s="7">
        <f t="shared" si="0"/>
        <v>1</v>
      </c>
      <c r="F160" s="7">
        <f t="shared" si="1"/>
        <v>1</v>
      </c>
      <c r="G160" s="7">
        <f t="shared" si="2"/>
        <v>0</v>
      </c>
      <c r="H160" s="50">
        <f t="shared" si="28"/>
        <v>20</v>
      </c>
      <c r="I160" s="7">
        <f t="shared" si="3"/>
        <v>1</v>
      </c>
      <c r="J160" s="7">
        <f t="shared" si="4"/>
        <v>1</v>
      </c>
      <c r="K160" s="7">
        <f t="shared" si="5"/>
        <v>1</v>
      </c>
      <c r="L160" s="88">
        <f t="shared" si="29"/>
        <v>6.6666666666666643</v>
      </c>
      <c r="M160" s="7">
        <f t="shared" si="30"/>
        <v>0</v>
      </c>
      <c r="N160" s="7">
        <f t="shared" si="35"/>
        <v>0</v>
      </c>
      <c r="O160" s="7">
        <f t="shared" si="36"/>
        <v>0</v>
      </c>
      <c r="P160" s="56"/>
      <c r="Q160" s="45"/>
      <c r="R160" s="45"/>
      <c r="S160" s="69">
        <v>45.666666666666664</v>
      </c>
      <c r="T160" s="52"/>
      <c r="U160" s="45"/>
      <c r="V160" s="45"/>
      <c r="W160" s="19">
        <v>20</v>
      </c>
      <c r="X160" s="52">
        <f t="shared" si="31"/>
        <v>46.666666666666664</v>
      </c>
      <c r="Y160" s="52">
        <f t="shared" si="33"/>
        <v>45.666666666666664</v>
      </c>
      <c r="Z160" s="52">
        <f t="shared" si="34"/>
        <v>47.666666666666664</v>
      </c>
      <c r="AA160" s="52">
        <f t="shared" si="32"/>
        <v>46.166666666666664</v>
      </c>
      <c r="AB160" s="45"/>
    </row>
    <row r="161" spans="1:28" ht="15.75" customHeight="1" x14ac:dyDescent="0.35">
      <c r="A161" s="48">
        <f>'Sessional + End Term Assessment'!A162</f>
        <v>155</v>
      </c>
      <c r="B161" s="49" t="str">
        <f>'Sessional + End Term Assessment'!B162</f>
        <v>23ETCCS157</v>
      </c>
      <c r="C161" s="49" t="str">
        <f>'Sessional + End Term Assessment'!C162</f>
        <v>VAIBHAV KUMAWAT</v>
      </c>
      <c r="D161" s="50">
        <f t="shared" si="27"/>
        <v>21</v>
      </c>
      <c r="E161" s="7">
        <f t="shared" si="0"/>
        <v>1</v>
      </c>
      <c r="F161" s="7">
        <f t="shared" si="1"/>
        <v>1</v>
      </c>
      <c r="G161" s="7">
        <f t="shared" si="2"/>
        <v>1</v>
      </c>
      <c r="H161" s="50">
        <f t="shared" si="28"/>
        <v>22</v>
      </c>
      <c r="I161" s="7">
        <f t="shared" si="3"/>
        <v>1</v>
      </c>
      <c r="J161" s="7">
        <f t="shared" si="4"/>
        <v>1</v>
      </c>
      <c r="K161" s="7">
        <f t="shared" si="5"/>
        <v>1</v>
      </c>
      <c r="L161" s="88">
        <f t="shared" si="29"/>
        <v>7.3333333333333286</v>
      </c>
      <c r="M161" s="7">
        <f t="shared" si="30"/>
        <v>1</v>
      </c>
      <c r="N161" s="7">
        <f t="shared" si="35"/>
        <v>0</v>
      </c>
      <c r="O161" s="7">
        <f t="shared" si="36"/>
        <v>0</v>
      </c>
      <c r="P161" s="56"/>
      <c r="Q161" s="45"/>
      <c r="R161" s="45"/>
      <c r="S161" s="69">
        <v>50.333333333333329</v>
      </c>
      <c r="T161" s="52"/>
      <c r="U161" s="45"/>
      <c r="V161" s="45"/>
      <c r="W161" s="19">
        <v>22</v>
      </c>
      <c r="X161" s="52">
        <f t="shared" si="31"/>
        <v>51.333333333333329</v>
      </c>
      <c r="Y161" s="52">
        <f t="shared" si="33"/>
        <v>50.333333333333329</v>
      </c>
      <c r="Z161" s="52">
        <f t="shared" si="34"/>
        <v>52.333333333333329</v>
      </c>
      <c r="AA161" s="52">
        <f t="shared" si="32"/>
        <v>50.833333333333329</v>
      </c>
      <c r="AB161" s="45"/>
    </row>
    <row r="162" spans="1:28" ht="15.75" customHeight="1" x14ac:dyDescent="0.35">
      <c r="A162" s="48">
        <f>'Sessional + End Term Assessment'!A163</f>
        <v>156</v>
      </c>
      <c r="B162" s="49" t="str">
        <f>'Sessional + End Term Assessment'!B163</f>
        <v>23ETCCS158</v>
      </c>
      <c r="C162" s="49" t="str">
        <f>'Sessional + End Term Assessment'!C163</f>
        <v>VAIBHAV MENARIA</v>
      </c>
      <c r="D162" s="50">
        <f t="shared" si="27"/>
        <v>22</v>
      </c>
      <c r="E162" s="7">
        <f t="shared" si="0"/>
        <v>1</v>
      </c>
      <c r="F162" s="7">
        <f t="shared" si="1"/>
        <v>1</v>
      </c>
      <c r="G162" s="7">
        <f t="shared" si="2"/>
        <v>1</v>
      </c>
      <c r="H162" s="50">
        <f t="shared" si="28"/>
        <v>23</v>
      </c>
      <c r="I162" s="7">
        <f t="shared" si="3"/>
        <v>1</v>
      </c>
      <c r="J162" s="7">
        <f t="shared" si="4"/>
        <v>1</v>
      </c>
      <c r="K162" s="7">
        <f t="shared" si="5"/>
        <v>1</v>
      </c>
      <c r="L162" s="88">
        <f t="shared" si="29"/>
        <v>7.6666666666666714</v>
      </c>
      <c r="M162" s="7">
        <f t="shared" si="30"/>
        <v>1</v>
      </c>
      <c r="N162" s="7">
        <f t="shared" si="35"/>
        <v>0</v>
      </c>
      <c r="O162" s="7">
        <f t="shared" si="36"/>
        <v>0</v>
      </c>
      <c r="P162" s="56"/>
      <c r="Q162" s="45"/>
      <c r="R162" s="45"/>
      <c r="S162" s="69">
        <v>52.666666666666671</v>
      </c>
      <c r="T162" s="52"/>
      <c r="U162" s="45"/>
      <c r="V162" s="45"/>
      <c r="W162" s="19">
        <v>23</v>
      </c>
      <c r="X162" s="52">
        <f t="shared" si="31"/>
        <v>53.666666666666671</v>
      </c>
      <c r="Y162" s="52">
        <f t="shared" si="33"/>
        <v>52.666666666666671</v>
      </c>
      <c r="Z162" s="52">
        <f t="shared" si="34"/>
        <v>54.666666666666671</v>
      </c>
      <c r="AA162" s="52">
        <f t="shared" si="32"/>
        <v>53.166666666666671</v>
      </c>
      <c r="AB162" s="45"/>
    </row>
    <row r="163" spans="1:28" ht="15.75" customHeight="1" x14ac:dyDescent="0.35">
      <c r="A163" s="48">
        <f>'Sessional + End Term Assessment'!A164</f>
        <v>157</v>
      </c>
      <c r="B163" s="49" t="str">
        <f>'Sessional + End Term Assessment'!B164</f>
        <v>23ETCCS159</v>
      </c>
      <c r="C163" s="49" t="str">
        <f>'Sessional + End Term Assessment'!C164</f>
        <v>VARUN PANERI</v>
      </c>
      <c r="D163" s="50">
        <f t="shared" si="27"/>
        <v>18</v>
      </c>
      <c r="E163" s="7">
        <f t="shared" si="0"/>
        <v>1</v>
      </c>
      <c r="F163" s="7">
        <f t="shared" si="1"/>
        <v>1</v>
      </c>
      <c r="G163" s="7">
        <f t="shared" si="2"/>
        <v>0</v>
      </c>
      <c r="H163" s="50">
        <f t="shared" si="28"/>
        <v>19</v>
      </c>
      <c r="I163" s="7">
        <f t="shared" si="3"/>
        <v>1</v>
      </c>
      <c r="J163" s="7">
        <f t="shared" si="4"/>
        <v>1</v>
      </c>
      <c r="K163" s="7">
        <f t="shared" si="5"/>
        <v>0</v>
      </c>
      <c r="L163" s="88">
        <f t="shared" si="29"/>
        <v>6.3333333333333286</v>
      </c>
      <c r="M163" s="7">
        <f t="shared" si="30"/>
        <v>0</v>
      </c>
      <c r="N163" s="7">
        <f t="shared" si="35"/>
        <v>0</v>
      </c>
      <c r="O163" s="7">
        <f t="shared" si="36"/>
        <v>0</v>
      </c>
      <c r="P163" s="56"/>
      <c r="Q163" s="45"/>
      <c r="R163" s="45"/>
      <c r="S163" s="69">
        <v>43.333333333333329</v>
      </c>
      <c r="T163" s="52"/>
      <c r="U163" s="45"/>
      <c r="V163" s="45"/>
      <c r="W163" s="19">
        <v>19</v>
      </c>
      <c r="X163" s="52">
        <f t="shared" si="31"/>
        <v>44.333333333333329</v>
      </c>
      <c r="Y163" s="52">
        <f t="shared" si="33"/>
        <v>43.333333333333329</v>
      </c>
      <c r="Z163" s="52">
        <f t="shared" si="34"/>
        <v>45.333333333333329</v>
      </c>
      <c r="AA163" s="52">
        <f t="shared" si="32"/>
        <v>43.833333333333329</v>
      </c>
      <c r="AB163" s="45"/>
    </row>
    <row r="164" spans="1:28" ht="15.75" customHeight="1" x14ac:dyDescent="0.35">
      <c r="A164" s="48">
        <f>'Sessional + End Term Assessment'!A165</f>
        <v>158</v>
      </c>
      <c r="B164" s="49" t="str">
        <f>'Sessional + End Term Assessment'!B165</f>
        <v>23ETCCS160</v>
      </c>
      <c r="C164" s="49" t="str">
        <f>'Sessional + End Term Assessment'!C165</f>
        <v>VASHISHTH SHARMA</v>
      </c>
      <c r="D164" s="50">
        <f t="shared" si="27"/>
        <v>24</v>
      </c>
      <c r="E164" s="7">
        <f t="shared" si="0"/>
        <v>1</v>
      </c>
      <c r="F164" s="7">
        <f t="shared" si="1"/>
        <v>1</v>
      </c>
      <c r="G164" s="7">
        <f t="shared" si="2"/>
        <v>1</v>
      </c>
      <c r="H164" s="50">
        <f t="shared" si="28"/>
        <v>25</v>
      </c>
      <c r="I164" s="7">
        <f t="shared" si="3"/>
        <v>1</v>
      </c>
      <c r="J164" s="7">
        <f t="shared" si="4"/>
        <v>1</v>
      </c>
      <c r="K164" s="7">
        <f t="shared" si="5"/>
        <v>1</v>
      </c>
      <c r="L164" s="88">
        <f t="shared" si="29"/>
        <v>10.666666666666671</v>
      </c>
      <c r="M164" s="7">
        <f t="shared" si="30"/>
        <v>1</v>
      </c>
      <c r="N164" s="7">
        <f t="shared" si="35"/>
        <v>1</v>
      </c>
      <c r="O164" s="7">
        <f t="shared" si="36"/>
        <v>1</v>
      </c>
      <c r="P164" s="56"/>
      <c r="Q164" s="45"/>
      <c r="R164" s="45"/>
      <c r="S164" s="69">
        <v>59.666666666666671</v>
      </c>
      <c r="T164" s="52"/>
      <c r="U164" s="45"/>
      <c r="V164" s="45"/>
      <c r="W164" s="19">
        <v>26</v>
      </c>
      <c r="X164" s="52">
        <f t="shared" si="31"/>
        <v>60.666666666666671</v>
      </c>
      <c r="Y164" s="52">
        <f t="shared" si="33"/>
        <v>59.666666666666671</v>
      </c>
      <c r="Z164" s="52">
        <f t="shared" si="34"/>
        <v>61.666666666666671</v>
      </c>
      <c r="AA164" s="52">
        <f t="shared" si="32"/>
        <v>60.166666666666671</v>
      </c>
      <c r="AB164" s="45"/>
    </row>
    <row r="165" spans="1:28" ht="15.75" customHeight="1" x14ac:dyDescent="0.35">
      <c r="A165" s="48">
        <f>'Sessional + End Term Assessment'!A166</f>
        <v>159</v>
      </c>
      <c r="B165" s="49" t="str">
        <f>'Sessional + End Term Assessment'!B166</f>
        <v>23ETCCS161</v>
      </c>
      <c r="C165" s="49" t="str">
        <f>'Sessional + End Term Assessment'!C166</f>
        <v>VIBHANSHI JAIN</v>
      </c>
      <c r="D165" s="50">
        <f t="shared" si="27"/>
        <v>25</v>
      </c>
      <c r="E165" s="7">
        <f t="shared" si="0"/>
        <v>1</v>
      </c>
      <c r="F165" s="7">
        <f t="shared" si="1"/>
        <v>1</v>
      </c>
      <c r="G165" s="7">
        <f t="shared" si="2"/>
        <v>1</v>
      </c>
      <c r="H165" s="50">
        <f t="shared" si="28"/>
        <v>26</v>
      </c>
      <c r="I165" s="7">
        <f t="shared" si="3"/>
        <v>1</v>
      </c>
      <c r="J165" s="7">
        <f t="shared" si="4"/>
        <v>1</v>
      </c>
      <c r="K165" s="7">
        <f t="shared" si="5"/>
        <v>1</v>
      </c>
      <c r="L165" s="88">
        <f t="shared" si="29"/>
        <v>11</v>
      </c>
      <c r="M165" s="7">
        <f t="shared" si="30"/>
        <v>1</v>
      </c>
      <c r="N165" s="7">
        <f t="shared" si="35"/>
        <v>1</v>
      </c>
      <c r="O165" s="7">
        <f t="shared" si="36"/>
        <v>1</v>
      </c>
      <c r="P165" s="56"/>
      <c r="Q165" s="45"/>
      <c r="R165" s="45"/>
      <c r="S165" s="69">
        <v>62</v>
      </c>
      <c r="T165" s="52"/>
      <c r="U165" s="45"/>
      <c r="V165" s="45"/>
      <c r="W165" s="19">
        <v>27</v>
      </c>
      <c r="X165" s="52">
        <f t="shared" si="31"/>
        <v>63</v>
      </c>
      <c r="Y165" s="52">
        <f t="shared" si="33"/>
        <v>62</v>
      </c>
      <c r="Z165" s="52">
        <f t="shared" si="34"/>
        <v>64</v>
      </c>
      <c r="AA165" s="52">
        <f t="shared" si="32"/>
        <v>62.5</v>
      </c>
      <c r="AB165" s="45"/>
    </row>
    <row r="166" spans="1:28" ht="15.75" customHeight="1" x14ac:dyDescent="0.35">
      <c r="A166" s="48">
        <f>'Sessional + End Term Assessment'!A167</f>
        <v>160</v>
      </c>
      <c r="B166" s="49" t="str">
        <f>'Sessional + End Term Assessment'!B167</f>
        <v>23ETCCS162</v>
      </c>
      <c r="C166" s="49" t="str">
        <f>'Sessional + End Term Assessment'!C167</f>
        <v>VINAYAK MAHESHWARI</v>
      </c>
      <c r="D166" s="50">
        <f t="shared" si="27"/>
        <v>25</v>
      </c>
      <c r="E166" s="7">
        <f t="shared" si="0"/>
        <v>1</v>
      </c>
      <c r="F166" s="7">
        <f t="shared" si="1"/>
        <v>1</v>
      </c>
      <c r="G166" s="7">
        <f t="shared" si="2"/>
        <v>1</v>
      </c>
      <c r="H166" s="50">
        <f t="shared" si="28"/>
        <v>26</v>
      </c>
      <c r="I166" s="7">
        <f t="shared" si="3"/>
        <v>1</v>
      </c>
      <c r="J166" s="7">
        <f t="shared" si="4"/>
        <v>1</v>
      </c>
      <c r="K166" s="7">
        <f t="shared" si="5"/>
        <v>1</v>
      </c>
      <c r="L166" s="88">
        <f t="shared" si="29"/>
        <v>11</v>
      </c>
      <c r="M166" s="7">
        <f t="shared" si="30"/>
        <v>1</v>
      </c>
      <c r="N166" s="7">
        <f t="shared" si="35"/>
        <v>1</v>
      </c>
      <c r="O166" s="7">
        <f t="shared" si="36"/>
        <v>1</v>
      </c>
      <c r="P166" s="56"/>
      <c r="Q166" s="45"/>
      <c r="R166" s="45"/>
      <c r="S166" s="69">
        <v>62</v>
      </c>
      <c r="T166" s="52"/>
      <c r="U166" s="45"/>
      <c r="V166" s="45"/>
      <c r="W166" s="19">
        <v>27</v>
      </c>
      <c r="X166" s="52">
        <f t="shared" si="31"/>
        <v>63</v>
      </c>
      <c r="Y166" s="52">
        <f t="shared" si="33"/>
        <v>62</v>
      </c>
      <c r="Z166" s="52">
        <f t="shared" si="34"/>
        <v>64</v>
      </c>
      <c r="AA166" s="52">
        <f t="shared" si="32"/>
        <v>62.5</v>
      </c>
      <c r="AB166" s="45"/>
    </row>
    <row r="167" spans="1:28" ht="15.75" customHeight="1" x14ac:dyDescent="0.35">
      <c r="A167" s="48">
        <f>'Sessional + End Term Assessment'!A168</f>
        <v>161</v>
      </c>
      <c r="B167" s="49" t="str">
        <f>'Sessional + End Term Assessment'!B168</f>
        <v>23ETCCS163</v>
      </c>
      <c r="C167" s="49" t="str">
        <f>'Sessional + End Term Assessment'!C168</f>
        <v>VINIT INTODIA</v>
      </c>
      <c r="D167" s="50">
        <f t="shared" si="27"/>
        <v>19</v>
      </c>
      <c r="E167" s="7">
        <f t="shared" si="0"/>
        <v>1</v>
      </c>
      <c r="F167" s="7">
        <f t="shared" si="1"/>
        <v>1</v>
      </c>
      <c r="G167" s="7">
        <f t="shared" si="2"/>
        <v>0</v>
      </c>
      <c r="H167" s="50">
        <f t="shared" si="28"/>
        <v>20</v>
      </c>
      <c r="I167" s="7">
        <f t="shared" si="3"/>
        <v>1</v>
      </c>
      <c r="J167" s="7">
        <f t="shared" si="4"/>
        <v>1</v>
      </c>
      <c r="K167" s="7">
        <f t="shared" si="5"/>
        <v>1</v>
      </c>
      <c r="L167" s="88">
        <f t="shared" si="29"/>
        <v>6.6666666666666643</v>
      </c>
      <c r="M167" s="7">
        <f t="shared" si="30"/>
        <v>0</v>
      </c>
      <c r="N167" s="7">
        <f t="shared" si="35"/>
        <v>0</v>
      </c>
      <c r="O167" s="7">
        <f t="shared" si="36"/>
        <v>0</v>
      </c>
      <c r="P167" s="56"/>
      <c r="Q167" s="45"/>
      <c r="R167" s="45"/>
      <c r="S167" s="69">
        <v>45.666666666666664</v>
      </c>
      <c r="T167" s="52"/>
      <c r="U167" s="45"/>
      <c r="V167" s="45"/>
      <c r="W167" s="19">
        <v>20</v>
      </c>
      <c r="X167" s="52">
        <f t="shared" si="31"/>
        <v>46.666666666666664</v>
      </c>
      <c r="Y167" s="52">
        <f t="shared" si="33"/>
        <v>45.666666666666664</v>
      </c>
      <c r="Z167" s="52">
        <f t="shared" si="34"/>
        <v>47.666666666666664</v>
      </c>
      <c r="AA167" s="52">
        <f t="shared" si="32"/>
        <v>46.166666666666664</v>
      </c>
      <c r="AB167" s="45"/>
    </row>
    <row r="168" spans="1:28" ht="15.75" customHeight="1" x14ac:dyDescent="0.35">
      <c r="A168" s="48">
        <f>'Sessional + End Term Assessment'!A169</f>
        <v>162</v>
      </c>
      <c r="B168" s="49" t="str">
        <f>'Sessional + End Term Assessment'!B169</f>
        <v>23ETCCS164</v>
      </c>
      <c r="C168" s="49" t="str">
        <f>'Sessional + End Term Assessment'!C169</f>
        <v>VINIT JAIN</v>
      </c>
      <c r="D168" s="50">
        <f t="shared" si="27"/>
        <v>23</v>
      </c>
      <c r="E168" s="7">
        <f t="shared" si="0"/>
        <v>1</v>
      </c>
      <c r="F168" s="7">
        <f t="shared" si="1"/>
        <v>1</v>
      </c>
      <c r="G168" s="7">
        <f t="shared" si="2"/>
        <v>1</v>
      </c>
      <c r="H168" s="50">
        <f t="shared" si="28"/>
        <v>24</v>
      </c>
      <c r="I168" s="7">
        <f t="shared" si="3"/>
        <v>1</v>
      </c>
      <c r="J168" s="7">
        <f t="shared" si="4"/>
        <v>1</v>
      </c>
      <c r="K168" s="7">
        <f t="shared" si="5"/>
        <v>1</v>
      </c>
      <c r="L168" s="88">
        <f t="shared" si="29"/>
        <v>10.333333333333336</v>
      </c>
      <c r="M168" s="7">
        <f t="shared" si="30"/>
        <v>1</v>
      </c>
      <c r="N168" s="7">
        <f t="shared" si="35"/>
        <v>1</v>
      </c>
      <c r="O168" s="7">
        <f t="shared" si="36"/>
        <v>1</v>
      </c>
      <c r="P168" s="56"/>
      <c r="Q168" s="45"/>
      <c r="R168" s="45"/>
      <c r="S168" s="69">
        <v>57.333333333333336</v>
      </c>
      <c r="T168" s="52"/>
      <c r="U168" s="45"/>
      <c r="V168" s="45"/>
      <c r="W168" s="19">
        <v>25</v>
      </c>
      <c r="X168" s="52">
        <f t="shared" si="31"/>
        <v>58.333333333333336</v>
      </c>
      <c r="Y168" s="52">
        <f t="shared" si="33"/>
        <v>57.333333333333336</v>
      </c>
      <c r="Z168" s="52">
        <f t="shared" si="34"/>
        <v>59.333333333333336</v>
      </c>
      <c r="AA168" s="52">
        <f t="shared" si="32"/>
        <v>57.833333333333336</v>
      </c>
      <c r="AB168" s="45"/>
    </row>
    <row r="169" spans="1:28" ht="15.75" customHeight="1" x14ac:dyDescent="0.35">
      <c r="A169" s="48">
        <f>'Sessional + End Term Assessment'!A170</f>
        <v>163</v>
      </c>
      <c r="B169" s="49" t="str">
        <f>'Sessional + End Term Assessment'!B170</f>
        <v>23ETCCS165</v>
      </c>
      <c r="C169" s="49" t="str">
        <f>'Sessional + End Term Assessment'!C170</f>
        <v>VIPANSHU PALIWAL</v>
      </c>
      <c r="D169" s="50">
        <f t="shared" si="27"/>
        <v>22</v>
      </c>
      <c r="E169" s="7">
        <f t="shared" si="0"/>
        <v>1</v>
      </c>
      <c r="F169" s="7">
        <f t="shared" si="1"/>
        <v>1</v>
      </c>
      <c r="G169" s="7">
        <f t="shared" si="2"/>
        <v>1</v>
      </c>
      <c r="H169" s="50">
        <f t="shared" si="28"/>
        <v>23</v>
      </c>
      <c r="I169" s="7">
        <f t="shared" si="3"/>
        <v>1</v>
      </c>
      <c r="J169" s="7">
        <f t="shared" si="4"/>
        <v>1</v>
      </c>
      <c r="K169" s="7">
        <f t="shared" si="5"/>
        <v>1</v>
      </c>
      <c r="L169" s="88">
        <f t="shared" si="29"/>
        <v>7.6666666666666714</v>
      </c>
      <c r="M169" s="7">
        <f t="shared" si="30"/>
        <v>1</v>
      </c>
      <c r="N169" s="7">
        <f t="shared" si="35"/>
        <v>0</v>
      </c>
      <c r="O169" s="7">
        <f t="shared" si="36"/>
        <v>0</v>
      </c>
      <c r="P169" s="56"/>
      <c r="Q169" s="45"/>
      <c r="R169" s="45"/>
      <c r="S169" s="69">
        <v>52.666666666666671</v>
      </c>
      <c r="T169" s="52"/>
      <c r="U169" s="45"/>
      <c r="V169" s="45"/>
      <c r="W169" s="19">
        <v>23</v>
      </c>
      <c r="X169" s="52">
        <f t="shared" si="31"/>
        <v>53.666666666666671</v>
      </c>
      <c r="Y169" s="52">
        <f t="shared" si="33"/>
        <v>52.666666666666671</v>
      </c>
      <c r="Z169" s="52">
        <f t="shared" si="34"/>
        <v>54.666666666666671</v>
      </c>
      <c r="AA169" s="52">
        <f t="shared" si="32"/>
        <v>53.166666666666671</v>
      </c>
      <c r="AB169" s="45"/>
    </row>
    <row r="170" spans="1:28" ht="15.75" customHeight="1" x14ac:dyDescent="0.35">
      <c r="A170" s="48">
        <f>'Sessional + End Term Assessment'!A171</f>
        <v>164</v>
      </c>
      <c r="B170" s="49" t="str">
        <f>'Sessional + End Term Assessment'!B171</f>
        <v>23ETCCS166</v>
      </c>
      <c r="C170" s="49" t="str">
        <f>'Sessional + End Term Assessment'!C171</f>
        <v>VISHESH JAIN</v>
      </c>
      <c r="D170" s="50">
        <f t="shared" si="27"/>
        <v>27</v>
      </c>
      <c r="E170" s="7">
        <f t="shared" si="0"/>
        <v>1</v>
      </c>
      <c r="F170" s="7">
        <f t="shared" si="1"/>
        <v>1</v>
      </c>
      <c r="G170" s="7">
        <f t="shared" si="2"/>
        <v>1</v>
      </c>
      <c r="H170" s="50">
        <f t="shared" si="28"/>
        <v>28</v>
      </c>
      <c r="I170" s="7">
        <f t="shared" si="3"/>
        <v>1</v>
      </c>
      <c r="J170" s="7">
        <f t="shared" si="4"/>
        <v>1</v>
      </c>
      <c r="K170" s="7">
        <f t="shared" si="5"/>
        <v>1</v>
      </c>
      <c r="L170" s="88">
        <f t="shared" si="29"/>
        <v>11.666666666666671</v>
      </c>
      <c r="M170" s="7">
        <f t="shared" si="30"/>
        <v>1</v>
      </c>
      <c r="N170" s="7">
        <f t="shared" si="35"/>
        <v>1</v>
      </c>
      <c r="O170" s="7">
        <f t="shared" si="36"/>
        <v>1</v>
      </c>
      <c r="P170" s="56"/>
      <c r="Q170" s="45"/>
      <c r="R170" s="45"/>
      <c r="S170" s="69">
        <v>66.666666666666671</v>
      </c>
      <c r="T170" s="52"/>
      <c r="U170" s="45"/>
      <c r="V170" s="45"/>
      <c r="W170" s="19">
        <v>29</v>
      </c>
      <c r="X170" s="52">
        <f t="shared" si="31"/>
        <v>67.666666666666671</v>
      </c>
      <c r="Y170" s="52">
        <f t="shared" si="33"/>
        <v>66.666666666666671</v>
      </c>
      <c r="Z170" s="52">
        <f t="shared" si="34"/>
        <v>68.666666666666671</v>
      </c>
      <c r="AA170" s="52">
        <f t="shared" si="32"/>
        <v>67.166666666666671</v>
      </c>
      <c r="AB170" s="45"/>
    </row>
    <row r="171" spans="1:28" ht="15.75" customHeight="1" x14ac:dyDescent="0.35">
      <c r="A171" s="48">
        <f>'Sessional + End Term Assessment'!A172</f>
        <v>165</v>
      </c>
      <c r="B171" s="49" t="str">
        <f>'Sessional + End Term Assessment'!B172</f>
        <v>23ETCCS167</v>
      </c>
      <c r="C171" s="49" t="str">
        <f>'Sessional + End Term Assessment'!C172</f>
        <v>YAKSH JAIN</v>
      </c>
      <c r="D171" s="50">
        <f t="shared" si="27"/>
        <v>19</v>
      </c>
      <c r="E171" s="7">
        <f t="shared" si="0"/>
        <v>1</v>
      </c>
      <c r="F171" s="7">
        <f t="shared" si="1"/>
        <v>1</v>
      </c>
      <c r="G171" s="7">
        <f t="shared" si="2"/>
        <v>0</v>
      </c>
      <c r="H171" s="50">
        <f t="shared" si="28"/>
        <v>20</v>
      </c>
      <c r="I171" s="7">
        <f t="shared" si="3"/>
        <v>1</v>
      </c>
      <c r="J171" s="7">
        <f t="shared" si="4"/>
        <v>1</v>
      </c>
      <c r="K171" s="7">
        <f t="shared" si="5"/>
        <v>1</v>
      </c>
      <c r="L171" s="88">
        <f t="shared" si="29"/>
        <v>6.6666666666666643</v>
      </c>
      <c r="M171" s="7">
        <f t="shared" si="30"/>
        <v>0</v>
      </c>
      <c r="N171" s="7">
        <f t="shared" si="35"/>
        <v>0</v>
      </c>
      <c r="O171" s="7">
        <f t="shared" si="36"/>
        <v>0</v>
      </c>
      <c r="P171" s="56"/>
      <c r="Q171" s="45"/>
      <c r="R171" s="45"/>
      <c r="S171" s="69">
        <v>45.666666666666664</v>
      </c>
      <c r="T171" s="52"/>
      <c r="U171" s="45"/>
      <c r="V171" s="45"/>
      <c r="W171" s="19">
        <v>20</v>
      </c>
      <c r="X171" s="52">
        <f t="shared" si="31"/>
        <v>46.666666666666664</v>
      </c>
      <c r="Y171" s="52">
        <f t="shared" si="33"/>
        <v>45.666666666666664</v>
      </c>
      <c r="Z171" s="52">
        <f t="shared" si="34"/>
        <v>47.666666666666664</v>
      </c>
      <c r="AA171" s="52">
        <f t="shared" si="32"/>
        <v>46.166666666666664</v>
      </c>
      <c r="AB171" s="45"/>
    </row>
    <row r="172" spans="1:28" ht="15.75" customHeight="1" x14ac:dyDescent="0.35">
      <c r="A172" s="48">
        <f>'Sessional + End Term Assessment'!A173</f>
        <v>166</v>
      </c>
      <c r="B172" s="49" t="str">
        <f>'Sessional + End Term Assessment'!B173</f>
        <v>23ETCCS168</v>
      </c>
      <c r="C172" s="49" t="str">
        <f>'Sessional + End Term Assessment'!C173</f>
        <v>YAKSHIT SHARMA</v>
      </c>
      <c r="D172" s="50">
        <f t="shared" si="27"/>
        <v>19</v>
      </c>
      <c r="E172" s="7">
        <f t="shared" si="0"/>
        <v>1</v>
      </c>
      <c r="F172" s="7">
        <f t="shared" si="1"/>
        <v>1</v>
      </c>
      <c r="G172" s="7">
        <f t="shared" si="2"/>
        <v>0</v>
      </c>
      <c r="H172" s="50">
        <f t="shared" si="28"/>
        <v>20</v>
      </c>
      <c r="I172" s="7">
        <f t="shared" si="3"/>
        <v>1</v>
      </c>
      <c r="J172" s="7">
        <f t="shared" si="4"/>
        <v>1</v>
      </c>
      <c r="K172" s="7">
        <f t="shared" si="5"/>
        <v>1</v>
      </c>
      <c r="L172" s="88">
        <f t="shared" si="29"/>
        <v>6.6666666666666643</v>
      </c>
      <c r="M172" s="7">
        <f t="shared" si="30"/>
        <v>0</v>
      </c>
      <c r="N172" s="7">
        <f t="shared" si="35"/>
        <v>0</v>
      </c>
      <c r="O172" s="7">
        <f t="shared" si="36"/>
        <v>0</v>
      </c>
      <c r="P172" s="56"/>
      <c r="Q172" s="45"/>
      <c r="R172" s="45"/>
      <c r="S172" s="69">
        <v>45.666666666666664</v>
      </c>
      <c r="T172" s="52"/>
      <c r="U172" s="45"/>
      <c r="V172" s="45"/>
      <c r="W172" s="19">
        <v>20</v>
      </c>
      <c r="X172" s="52">
        <f t="shared" si="31"/>
        <v>46.666666666666664</v>
      </c>
      <c r="Y172" s="52">
        <f t="shared" si="33"/>
        <v>45.666666666666664</v>
      </c>
      <c r="Z172" s="52">
        <f t="shared" si="34"/>
        <v>47.666666666666664</v>
      </c>
      <c r="AA172" s="52">
        <f t="shared" si="32"/>
        <v>46.166666666666664</v>
      </c>
      <c r="AB172" s="45"/>
    </row>
    <row r="173" spans="1:28" ht="15.75" customHeight="1" x14ac:dyDescent="0.35">
      <c r="A173" s="48">
        <f>'Sessional + End Term Assessment'!A174</f>
        <v>167</v>
      </c>
      <c r="B173" s="49" t="str">
        <f>'Sessional + End Term Assessment'!B174</f>
        <v>23ETCCS169</v>
      </c>
      <c r="C173" s="49" t="str">
        <f>'Sessional + End Term Assessment'!C174</f>
        <v>YASH DAVE</v>
      </c>
      <c r="D173" s="50">
        <f t="shared" si="27"/>
        <v>215</v>
      </c>
      <c r="E173" s="7">
        <f t="shared" si="0"/>
        <v>1</v>
      </c>
      <c r="F173" s="7">
        <f t="shared" si="1"/>
        <v>1</v>
      </c>
      <c r="G173" s="7">
        <f t="shared" si="2"/>
        <v>1</v>
      </c>
      <c r="H173" s="50">
        <f t="shared" si="28"/>
        <v>216</v>
      </c>
      <c r="I173" s="7">
        <f t="shared" si="3"/>
        <v>1</v>
      </c>
      <c r="J173" s="7">
        <f t="shared" si="4"/>
        <v>1</v>
      </c>
      <c r="K173" s="7">
        <f t="shared" si="5"/>
        <v>1</v>
      </c>
      <c r="L173" s="88">
        <f t="shared" si="29"/>
        <v>104.66666666666674</v>
      </c>
      <c r="M173" s="7">
        <f t="shared" si="30"/>
        <v>1</v>
      </c>
      <c r="N173" s="7">
        <f t="shared" si="35"/>
        <v>1</v>
      </c>
      <c r="O173" s="7">
        <f t="shared" si="36"/>
        <v>1</v>
      </c>
      <c r="P173" s="56"/>
      <c r="Q173" s="45"/>
      <c r="R173" s="45"/>
      <c r="S173" s="69">
        <v>535.66666666666674</v>
      </c>
      <c r="T173" s="52"/>
      <c r="U173" s="45"/>
      <c r="V173" s="45"/>
      <c r="W173" s="19">
        <v>230</v>
      </c>
      <c r="X173" s="52">
        <f t="shared" si="31"/>
        <v>536.66666666666674</v>
      </c>
      <c r="Y173" s="52">
        <f t="shared" si="33"/>
        <v>535.66666666666674</v>
      </c>
      <c r="Z173" s="52">
        <f t="shared" si="34"/>
        <v>537.66666666666674</v>
      </c>
      <c r="AA173" s="52">
        <f t="shared" si="32"/>
        <v>536.16666666666674</v>
      </c>
      <c r="AB173" s="45"/>
    </row>
    <row r="174" spans="1:28" ht="15.75" customHeight="1" x14ac:dyDescent="0.35">
      <c r="A174" s="48">
        <f>'Sessional + End Term Assessment'!A175</f>
        <v>168</v>
      </c>
      <c r="B174" s="49" t="str">
        <f>'Sessional + End Term Assessment'!B175</f>
        <v>23ETCCS170</v>
      </c>
      <c r="C174" s="49" t="str">
        <f>'Sessional + End Term Assessment'!C175</f>
        <v>YASH JAIN</v>
      </c>
      <c r="D174" s="50">
        <f t="shared" si="27"/>
        <v>28</v>
      </c>
      <c r="E174" s="7">
        <f t="shared" si="0"/>
        <v>1</v>
      </c>
      <c r="F174" s="7">
        <f t="shared" si="1"/>
        <v>1</v>
      </c>
      <c r="G174" s="7">
        <f t="shared" si="2"/>
        <v>1</v>
      </c>
      <c r="H174" s="50">
        <f t="shared" si="28"/>
        <v>29</v>
      </c>
      <c r="I174" s="7">
        <f t="shared" si="3"/>
        <v>1</v>
      </c>
      <c r="J174" s="7">
        <f t="shared" si="4"/>
        <v>1</v>
      </c>
      <c r="K174" s="7">
        <f t="shared" si="5"/>
        <v>1</v>
      </c>
      <c r="L174" s="88">
        <f t="shared" si="29"/>
        <v>12</v>
      </c>
      <c r="M174" s="7">
        <f t="shared" si="30"/>
        <v>1</v>
      </c>
      <c r="N174" s="7">
        <f t="shared" si="35"/>
        <v>1</v>
      </c>
      <c r="O174" s="7">
        <f t="shared" si="36"/>
        <v>1</v>
      </c>
      <c r="P174" s="56"/>
      <c r="Q174" s="45"/>
      <c r="R174" s="45"/>
      <c r="S174" s="69">
        <v>69</v>
      </c>
      <c r="T174" s="52"/>
      <c r="U174" s="45"/>
      <c r="V174" s="45"/>
      <c r="W174" s="19">
        <v>30</v>
      </c>
      <c r="X174" s="52">
        <f t="shared" si="31"/>
        <v>70</v>
      </c>
      <c r="Y174" s="52">
        <f t="shared" si="33"/>
        <v>69</v>
      </c>
      <c r="Z174" s="52">
        <f t="shared" si="34"/>
        <v>71</v>
      </c>
      <c r="AA174" s="52">
        <f t="shared" si="32"/>
        <v>69.5</v>
      </c>
      <c r="AB174" s="45"/>
    </row>
    <row r="175" spans="1:28" ht="15.75" customHeight="1" x14ac:dyDescent="0.35">
      <c r="A175" s="48">
        <f>'Sessional + End Term Assessment'!A176</f>
        <v>169</v>
      </c>
      <c r="B175" s="49" t="str">
        <f>'Sessional + End Term Assessment'!B176</f>
        <v>23ETCCS171</v>
      </c>
      <c r="C175" s="49" t="str">
        <f>'Sessional + End Term Assessment'!C176</f>
        <v>YASH KHERODIYA</v>
      </c>
      <c r="D175" s="50">
        <f t="shared" si="27"/>
        <v>19</v>
      </c>
      <c r="E175" s="7">
        <f t="shared" si="0"/>
        <v>1</v>
      </c>
      <c r="F175" s="7">
        <f t="shared" si="1"/>
        <v>1</v>
      </c>
      <c r="G175" s="7">
        <f t="shared" si="2"/>
        <v>0</v>
      </c>
      <c r="H175" s="50">
        <f t="shared" si="28"/>
        <v>20</v>
      </c>
      <c r="I175" s="7">
        <f t="shared" si="3"/>
        <v>1</v>
      </c>
      <c r="J175" s="7">
        <f t="shared" si="4"/>
        <v>1</v>
      </c>
      <c r="K175" s="7">
        <f t="shared" si="5"/>
        <v>1</v>
      </c>
      <c r="L175" s="88">
        <f t="shared" si="29"/>
        <v>6.6666666666666643</v>
      </c>
      <c r="M175" s="7">
        <f t="shared" si="30"/>
        <v>0</v>
      </c>
      <c r="N175" s="7">
        <f t="shared" si="35"/>
        <v>0</v>
      </c>
      <c r="O175" s="7">
        <f t="shared" si="36"/>
        <v>0</v>
      </c>
      <c r="P175" s="56"/>
      <c r="Q175" s="45"/>
      <c r="R175" s="45"/>
      <c r="S175" s="69">
        <v>45.666666666666664</v>
      </c>
      <c r="T175" s="52"/>
      <c r="U175" s="45"/>
      <c r="V175" s="45"/>
      <c r="W175" s="19">
        <v>20</v>
      </c>
      <c r="X175" s="52">
        <f t="shared" si="31"/>
        <v>46.666666666666664</v>
      </c>
      <c r="Y175" s="52">
        <f t="shared" si="33"/>
        <v>45.666666666666664</v>
      </c>
      <c r="Z175" s="52">
        <f t="shared" si="34"/>
        <v>47.666666666666664</v>
      </c>
      <c r="AA175" s="52">
        <f t="shared" si="32"/>
        <v>46.166666666666664</v>
      </c>
      <c r="AB175" s="45"/>
    </row>
    <row r="176" spans="1:28" ht="15.75" customHeight="1" x14ac:dyDescent="0.35">
      <c r="A176" s="48">
        <f>'Sessional + End Term Assessment'!A177</f>
        <v>170</v>
      </c>
      <c r="B176" s="49" t="str">
        <f>'Sessional + End Term Assessment'!B177</f>
        <v>23ETCCS172</v>
      </c>
      <c r="C176" s="49" t="str">
        <f>'Sessional + End Term Assessment'!C177</f>
        <v>YASH KUMAR</v>
      </c>
      <c r="D176" s="50">
        <f t="shared" si="27"/>
        <v>27</v>
      </c>
      <c r="E176" s="7">
        <f t="shared" si="0"/>
        <v>1</v>
      </c>
      <c r="F176" s="7">
        <f t="shared" si="1"/>
        <v>1</v>
      </c>
      <c r="G176" s="7">
        <f t="shared" si="2"/>
        <v>1</v>
      </c>
      <c r="H176" s="50">
        <f t="shared" si="28"/>
        <v>28</v>
      </c>
      <c r="I176" s="7">
        <f t="shared" si="3"/>
        <v>1</v>
      </c>
      <c r="J176" s="7">
        <f t="shared" si="4"/>
        <v>1</v>
      </c>
      <c r="K176" s="7">
        <f t="shared" si="5"/>
        <v>1</v>
      </c>
      <c r="L176" s="88">
        <f t="shared" si="29"/>
        <v>11.666666666666671</v>
      </c>
      <c r="M176" s="7">
        <f t="shared" si="30"/>
        <v>1</v>
      </c>
      <c r="N176" s="7">
        <f t="shared" si="35"/>
        <v>1</v>
      </c>
      <c r="O176" s="7">
        <f t="shared" si="36"/>
        <v>1</v>
      </c>
      <c r="P176" s="56"/>
      <c r="Q176" s="45"/>
      <c r="R176" s="45"/>
      <c r="S176" s="69">
        <v>66.666666666666671</v>
      </c>
      <c r="T176" s="52"/>
      <c r="U176" s="45"/>
      <c r="V176" s="45"/>
      <c r="W176" s="19">
        <v>29</v>
      </c>
      <c r="X176" s="52">
        <f t="shared" si="31"/>
        <v>67.666666666666671</v>
      </c>
      <c r="Y176" s="52">
        <f t="shared" si="33"/>
        <v>66.666666666666671</v>
      </c>
      <c r="Z176" s="52">
        <f t="shared" si="34"/>
        <v>68.666666666666671</v>
      </c>
      <c r="AA176" s="52">
        <f t="shared" si="32"/>
        <v>67.166666666666671</v>
      </c>
      <c r="AB176" s="45"/>
    </row>
    <row r="177" spans="1:28" ht="15.75" customHeight="1" x14ac:dyDescent="0.35">
      <c r="A177" s="48">
        <f>'Sessional + End Term Assessment'!A178</f>
        <v>171</v>
      </c>
      <c r="B177" s="49" t="str">
        <f>'Sessional + End Term Assessment'!B178</f>
        <v>23ETCCS173</v>
      </c>
      <c r="C177" s="49" t="str">
        <f>'Sessional + End Term Assessment'!C178</f>
        <v>YASHASWINI KANWAR YADUWANSHI</v>
      </c>
      <c r="D177" s="50" t="e">
        <f t="shared" si="27"/>
        <v>#VALUE!</v>
      </c>
      <c r="E177" s="50" t="s">
        <v>86</v>
      </c>
      <c r="F177" s="50" t="s">
        <v>86</v>
      </c>
      <c r="G177" s="50" t="s">
        <v>86</v>
      </c>
      <c r="H177" s="50" t="e">
        <f t="shared" si="28"/>
        <v>#VALUE!</v>
      </c>
      <c r="I177" s="50" t="s">
        <v>86</v>
      </c>
      <c r="J177" s="50" t="s">
        <v>86</v>
      </c>
      <c r="K177" s="50" t="s">
        <v>86</v>
      </c>
      <c r="L177" s="50" t="s">
        <v>86</v>
      </c>
      <c r="M177" s="7">
        <f t="shared" si="30"/>
        <v>1</v>
      </c>
      <c r="N177" s="7">
        <f t="shared" si="35"/>
        <v>1</v>
      </c>
      <c r="O177" s="7">
        <f t="shared" si="36"/>
        <v>1</v>
      </c>
      <c r="P177" s="56"/>
      <c r="Q177" s="45"/>
      <c r="R177" s="45"/>
      <c r="S177" s="88" t="e">
        <v>#VALUE!</v>
      </c>
      <c r="T177" s="52"/>
      <c r="U177" s="45"/>
      <c r="V177" s="45"/>
      <c r="W177" s="19" t="s">
        <v>470</v>
      </c>
      <c r="X177" s="52" t="e">
        <f t="shared" si="31"/>
        <v>#VALUE!</v>
      </c>
      <c r="Y177" s="52" t="e">
        <f t="shared" si="33"/>
        <v>#VALUE!</v>
      </c>
      <c r="Z177" s="52" t="e">
        <f t="shared" si="34"/>
        <v>#VALUE!</v>
      </c>
      <c r="AA177" s="52" t="e">
        <f t="shared" si="32"/>
        <v>#VALUE!</v>
      </c>
      <c r="AB177" s="45"/>
    </row>
    <row r="178" spans="1:28" ht="15.75" customHeight="1" x14ac:dyDescent="0.35">
      <c r="A178" s="48">
        <f>'Sessional + End Term Assessment'!A179</f>
        <v>172</v>
      </c>
      <c r="B178" s="49" t="str">
        <f>'Sessional + End Term Assessment'!B179</f>
        <v>23ETCCS174</v>
      </c>
      <c r="C178" s="49" t="str">
        <f>'Sessional + End Term Assessment'!C179</f>
        <v>YASHSWI JHALA</v>
      </c>
      <c r="D178" s="50">
        <f t="shared" si="27"/>
        <v>21</v>
      </c>
      <c r="E178" s="7">
        <f t="shared" ref="E178:E203" si="37">IF(D178&gt;=($D$6*0.5),1,0)</f>
        <v>1</v>
      </c>
      <c r="F178" s="7">
        <f t="shared" ref="F178:F203" si="38">IF(D178&gt;=($D$6*0.6),1,0)</f>
        <v>1</v>
      </c>
      <c r="G178" s="7">
        <f t="shared" ref="G178:G203" si="39">IF(D178&gt;=($D$6*0.7),1,0)</f>
        <v>1</v>
      </c>
      <c r="H178" s="50">
        <f t="shared" si="28"/>
        <v>22</v>
      </c>
      <c r="I178" s="7">
        <f t="shared" ref="I178:I203" si="40">IF(H178&gt;=($H$6*0.5),1,0)</f>
        <v>1</v>
      </c>
      <c r="J178" s="7">
        <f t="shared" ref="J178:J203" si="41">IF(H178&gt;=($H$6*0.6),1,0)</f>
        <v>1</v>
      </c>
      <c r="K178" s="7">
        <f t="shared" ref="K178:K203" si="42">IF(H178&gt;=($H$6*0.7),1,0)</f>
        <v>1</v>
      </c>
      <c r="L178" s="88">
        <f t="shared" si="29"/>
        <v>7.3333333333333286</v>
      </c>
      <c r="M178" s="7">
        <f t="shared" si="30"/>
        <v>1</v>
      </c>
      <c r="N178" s="7">
        <f t="shared" si="35"/>
        <v>0</v>
      </c>
      <c r="O178" s="7">
        <f t="shared" si="36"/>
        <v>0</v>
      </c>
      <c r="P178" s="56"/>
      <c r="Q178" s="45"/>
      <c r="R178" s="45"/>
      <c r="S178" s="69">
        <v>50.333333333333329</v>
      </c>
      <c r="T178" s="52"/>
      <c r="U178" s="45"/>
      <c r="V178" s="45"/>
      <c r="W178" s="19">
        <v>22</v>
      </c>
      <c r="X178" s="52">
        <f t="shared" si="31"/>
        <v>51.333333333333329</v>
      </c>
      <c r="Y178" s="52">
        <f t="shared" si="33"/>
        <v>50.333333333333329</v>
      </c>
      <c r="Z178" s="52">
        <f t="shared" si="34"/>
        <v>52.333333333333329</v>
      </c>
      <c r="AA178" s="52">
        <f t="shared" si="32"/>
        <v>50.833333333333329</v>
      </c>
      <c r="AB178" s="45"/>
    </row>
    <row r="179" spans="1:28" ht="15.75" customHeight="1" x14ac:dyDescent="0.35">
      <c r="A179" s="48">
        <f>'Sessional + End Term Assessment'!A180</f>
        <v>173</v>
      </c>
      <c r="B179" s="49" t="str">
        <f>'Sessional + End Term Assessment'!B180</f>
        <v>23ETCCS175</v>
      </c>
      <c r="C179" s="49" t="str">
        <f>'Sessional + End Term Assessment'!C180</f>
        <v>YATHARTH UPADHYAY</v>
      </c>
      <c r="D179" s="50">
        <f t="shared" si="27"/>
        <v>22</v>
      </c>
      <c r="E179" s="7">
        <f t="shared" si="37"/>
        <v>1</v>
      </c>
      <c r="F179" s="7">
        <f t="shared" si="38"/>
        <v>1</v>
      </c>
      <c r="G179" s="7">
        <f t="shared" si="39"/>
        <v>1</v>
      </c>
      <c r="H179" s="50">
        <f t="shared" si="28"/>
        <v>23</v>
      </c>
      <c r="I179" s="7">
        <f t="shared" si="40"/>
        <v>1</v>
      </c>
      <c r="J179" s="7">
        <f t="shared" si="41"/>
        <v>1</v>
      </c>
      <c r="K179" s="7">
        <f t="shared" si="42"/>
        <v>1</v>
      </c>
      <c r="L179" s="88">
        <f t="shared" si="29"/>
        <v>10</v>
      </c>
      <c r="M179" s="7">
        <f t="shared" si="30"/>
        <v>1</v>
      </c>
      <c r="N179" s="7">
        <f t="shared" si="35"/>
        <v>1</v>
      </c>
      <c r="O179" s="7">
        <f t="shared" si="36"/>
        <v>1</v>
      </c>
      <c r="P179" s="56"/>
      <c r="Q179" s="45"/>
      <c r="R179" s="45"/>
      <c r="S179" s="69">
        <v>55</v>
      </c>
      <c r="T179" s="52"/>
      <c r="U179" s="45"/>
      <c r="V179" s="45"/>
      <c r="W179" s="19">
        <v>24</v>
      </c>
      <c r="X179" s="52">
        <f t="shared" si="31"/>
        <v>56</v>
      </c>
      <c r="Y179" s="52">
        <f t="shared" si="33"/>
        <v>55</v>
      </c>
      <c r="Z179" s="52">
        <f t="shared" si="34"/>
        <v>57</v>
      </c>
      <c r="AA179" s="52">
        <f t="shared" si="32"/>
        <v>55.5</v>
      </c>
      <c r="AB179" s="45"/>
    </row>
    <row r="180" spans="1:28" ht="15.75" customHeight="1" x14ac:dyDescent="0.35">
      <c r="A180" s="48">
        <f>'Sessional + End Term Assessment'!A181</f>
        <v>174</v>
      </c>
      <c r="B180" s="49" t="str">
        <f>'Sessional + End Term Assessment'!B181</f>
        <v>23ETCCS176</v>
      </c>
      <c r="C180" s="49" t="str">
        <f>'Sessional + End Term Assessment'!C181</f>
        <v>YUVRAJ SINGH GOUR</v>
      </c>
      <c r="D180" s="50">
        <f t="shared" si="27"/>
        <v>23</v>
      </c>
      <c r="E180" s="7">
        <f t="shared" si="37"/>
        <v>1</v>
      </c>
      <c r="F180" s="7">
        <f t="shared" si="38"/>
        <v>1</v>
      </c>
      <c r="G180" s="7">
        <f t="shared" si="39"/>
        <v>1</v>
      </c>
      <c r="H180" s="50">
        <f t="shared" si="28"/>
        <v>24</v>
      </c>
      <c r="I180" s="7">
        <f t="shared" si="40"/>
        <v>1</v>
      </c>
      <c r="J180" s="7">
        <f t="shared" si="41"/>
        <v>1</v>
      </c>
      <c r="K180" s="7">
        <f t="shared" si="42"/>
        <v>1</v>
      </c>
      <c r="L180" s="88">
        <f t="shared" si="29"/>
        <v>10.333333333333336</v>
      </c>
      <c r="M180" s="7">
        <f t="shared" si="30"/>
        <v>1</v>
      </c>
      <c r="N180" s="7">
        <f t="shared" si="35"/>
        <v>1</v>
      </c>
      <c r="O180" s="7">
        <f t="shared" si="36"/>
        <v>1</v>
      </c>
      <c r="P180" s="56"/>
      <c r="Q180" s="45"/>
      <c r="R180" s="45"/>
      <c r="S180" s="69">
        <v>57.333333333333336</v>
      </c>
      <c r="T180" s="52"/>
      <c r="U180" s="45"/>
      <c r="V180" s="45"/>
      <c r="W180" s="19">
        <v>25</v>
      </c>
      <c r="X180" s="52">
        <f t="shared" si="31"/>
        <v>58.333333333333336</v>
      </c>
      <c r="Y180" s="52">
        <f t="shared" si="33"/>
        <v>57.333333333333336</v>
      </c>
      <c r="Z180" s="52">
        <f t="shared" si="34"/>
        <v>59.333333333333336</v>
      </c>
      <c r="AA180" s="52">
        <f t="shared" si="32"/>
        <v>57.833333333333336</v>
      </c>
      <c r="AB180" s="45"/>
    </row>
    <row r="181" spans="1:28" ht="15.75" customHeight="1" x14ac:dyDescent="0.35">
      <c r="A181" s="48">
        <f>'Sessional + End Term Assessment'!A182</f>
        <v>175</v>
      </c>
      <c r="B181" s="49" t="str">
        <f>'Sessional + End Term Assessment'!B182</f>
        <v>23ETCCS177</v>
      </c>
      <c r="C181" s="49" t="str">
        <f>'Sessional + End Term Assessment'!C182</f>
        <v>ZOHER ZARI</v>
      </c>
      <c r="D181" s="50">
        <f t="shared" si="27"/>
        <v>26</v>
      </c>
      <c r="E181" s="7">
        <f t="shared" si="37"/>
        <v>1</v>
      </c>
      <c r="F181" s="7">
        <f t="shared" si="38"/>
        <v>1</v>
      </c>
      <c r="G181" s="7">
        <f t="shared" si="39"/>
        <v>1</v>
      </c>
      <c r="H181" s="50">
        <f t="shared" si="28"/>
        <v>27</v>
      </c>
      <c r="I181" s="7">
        <f t="shared" si="40"/>
        <v>1</v>
      </c>
      <c r="J181" s="7">
        <f t="shared" si="41"/>
        <v>1</v>
      </c>
      <c r="K181" s="7">
        <f t="shared" si="42"/>
        <v>1</v>
      </c>
      <c r="L181" s="88">
        <f t="shared" si="29"/>
        <v>11.333333333333329</v>
      </c>
      <c r="M181" s="7">
        <f t="shared" si="30"/>
        <v>1</v>
      </c>
      <c r="N181" s="7">
        <f t="shared" si="35"/>
        <v>1</v>
      </c>
      <c r="O181" s="7">
        <f t="shared" si="36"/>
        <v>1</v>
      </c>
      <c r="P181" s="56"/>
      <c r="Q181" s="45"/>
      <c r="R181" s="45"/>
      <c r="S181" s="69">
        <v>64.333333333333329</v>
      </c>
      <c r="T181" s="52"/>
      <c r="U181" s="45"/>
      <c r="V181" s="45"/>
      <c r="W181" s="19">
        <v>28</v>
      </c>
      <c r="X181" s="52">
        <f t="shared" si="31"/>
        <v>65.333333333333329</v>
      </c>
      <c r="Y181" s="52">
        <f t="shared" si="33"/>
        <v>64.333333333333329</v>
      </c>
      <c r="Z181" s="52">
        <f t="shared" si="34"/>
        <v>66.333333333333329</v>
      </c>
      <c r="AA181" s="52">
        <f t="shared" si="32"/>
        <v>64.833333333333329</v>
      </c>
      <c r="AB181" s="45"/>
    </row>
    <row r="182" spans="1:28" ht="15.75" customHeight="1" x14ac:dyDescent="0.35">
      <c r="A182" s="48">
        <f>'Sessional + End Term Assessment'!A183</f>
        <v>176</v>
      </c>
      <c r="B182" s="49" t="str">
        <f>'Sessional + End Term Assessment'!B183</f>
        <v>23ETCCE001</v>
      </c>
      <c r="C182" s="49" t="str">
        <f>'Sessional + End Term Assessment'!C183</f>
        <v>DURGA SHANKAR MEENA</v>
      </c>
      <c r="D182" s="50">
        <f t="shared" si="27"/>
        <v>19</v>
      </c>
      <c r="E182" s="7">
        <f t="shared" si="37"/>
        <v>1</v>
      </c>
      <c r="F182" s="7">
        <f t="shared" si="38"/>
        <v>1</v>
      </c>
      <c r="G182" s="7">
        <f t="shared" si="39"/>
        <v>0</v>
      </c>
      <c r="H182" s="50">
        <f t="shared" si="28"/>
        <v>20</v>
      </c>
      <c r="I182" s="7">
        <f t="shared" si="40"/>
        <v>1</v>
      </c>
      <c r="J182" s="7">
        <f t="shared" si="41"/>
        <v>1</v>
      </c>
      <c r="K182" s="7">
        <f t="shared" si="42"/>
        <v>1</v>
      </c>
      <c r="L182" s="88">
        <f t="shared" si="29"/>
        <v>6.6666666666666643</v>
      </c>
      <c r="M182" s="7">
        <f t="shared" si="30"/>
        <v>0</v>
      </c>
      <c r="N182" s="7">
        <f t="shared" si="35"/>
        <v>0</v>
      </c>
      <c r="O182" s="7">
        <f t="shared" si="36"/>
        <v>0</v>
      </c>
      <c r="P182" s="56"/>
      <c r="Q182" s="45"/>
      <c r="R182" s="45"/>
      <c r="S182" s="69">
        <v>45.666666666666664</v>
      </c>
      <c r="T182" s="52"/>
      <c r="U182" s="45"/>
      <c r="V182" s="45"/>
      <c r="W182" s="19">
        <v>20</v>
      </c>
      <c r="X182" s="52">
        <f t="shared" si="31"/>
        <v>46.666666666666664</v>
      </c>
      <c r="Y182" s="52">
        <f t="shared" si="33"/>
        <v>45.666666666666664</v>
      </c>
      <c r="Z182" s="52">
        <f t="shared" si="34"/>
        <v>47.666666666666664</v>
      </c>
      <c r="AA182" s="52">
        <f t="shared" si="32"/>
        <v>46.166666666666664</v>
      </c>
      <c r="AB182" s="45"/>
    </row>
    <row r="183" spans="1:28" ht="15.75" customHeight="1" x14ac:dyDescent="0.35">
      <c r="A183" s="48">
        <f>'Sessional + End Term Assessment'!A184</f>
        <v>177</v>
      </c>
      <c r="B183" s="49" t="str">
        <f>'Sessional + End Term Assessment'!B184</f>
        <v>23ETCCE002</v>
      </c>
      <c r="C183" s="49" t="str">
        <f>'Sessional + End Term Assessment'!C184</f>
        <v>MS.DIPIKA KALAL</v>
      </c>
      <c r="D183" s="50">
        <f t="shared" si="27"/>
        <v>21</v>
      </c>
      <c r="E183" s="7">
        <f t="shared" si="37"/>
        <v>1</v>
      </c>
      <c r="F183" s="7">
        <f t="shared" si="38"/>
        <v>1</v>
      </c>
      <c r="G183" s="7">
        <f t="shared" si="39"/>
        <v>1</v>
      </c>
      <c r="H183" s="50">
        <f t="shared" si="28"/>
        <v>22</v>
      </c>
      <c r="I183" s="7">
        <f t="shared" si="40"/>
        <v>1</v>
      </c>
      <c r="J183" s="7">
        <f t="shared" si="41"/>
        <v>1</v>
      </c>
      <c r="K183" s="7">
        <f t="shared" si="42"/>
        <v>1</v>
      </c>
      <c r="L183" s="88">
        <f t="shared" si="29"/>
        <v>7.3333333333333286</v>
      </c>
      <c r="M183" s="7">
        <f t="shared" si="30"/>
        <v>1</v>
      </c>
      <c r="N183" s="7">
        <f t="shared" si="35"/>
        <v>0</v>
      </c>
      <c r="O183" s="7">
        <f t="shared" si="36"/>
        <v>0</v>
      </c>
      <c r="P183" s="56"/>
      <c r="Q183" s="45"/>
      <c r="R183" s="45"/>
      <c r="S183" s="69">
        <v>50.333333333333329</v>
      </c>
      <c r="T183" s="52"/>
      <c r="U183" s="45"/>
      <c r="V183" s="45"/>
      <c r="W183" s="19">
        <v>22</v>
      </c>
      <c r="X183" s="52">
        <f t="shared" si="31"/>
        <v>51.333333333333329</v>
      </c>
      <c r="Y183" s="52">
        <f t="shared" si="33"/>
        <v>50.333333333333329</v>
      </c>
      <c r="Z183" s="52">
        <f t="shared" si="34"/>
        <v>52.333333333333329</v>
      </c>
      <c r="AA183" s="52">
        <f t="shared" si="32"/>
        <v>50.833333333333329</v>
      </c>
      <c r="AB183" s="45"/>
    </row>
    <row r="184" spans="1:28" ht="15.75" customHeight="1" x14ac:dyDescent="0.35">
      <c r="A184" s="48">
        <f>'Sessional + End Term Assessment'!A185</f>
        <v>178</v>
      </c>
      <c r="B184" s="49" t="str">
        <f>'Sessional + End Term Assessment'!B185</f>
        <v>23ETCCE003</v>
      </c>
      <c r="C184" s="49" t="str">
        <f>'Sessional + End Term Assessment'!C185</f>
        <v>MS.NIKITA KALAL</v>
      </c>
      <c r="D184" s="50">
        <f t="shared" si="27"/>
        <v>22</v>
      </c>
      <c r="E184" s="7">
        <f t="shared" si="37"/>
        <v>1</v>
      </c>
      <c r="F184" s="7">
        <f t="shared" si="38"/>
        <v>1</v>
      </c>
      <c r="G184" s="7">
        <f t="shared" si="39"/>
        <v>1</v>
      </c>
      <c r="H184" s="50">
        <f t="shared" si="28"/>
        <v>23</v>
      </c>
      <c r="I184" s="7">
        <f t="shared" si="40"/>
        <v>1</v>
      </c>
      <c r="J184" s="7">
        <f t="shared" si="41"/>
        <v>1</v>
      </c>
      <c r="K184" s="7">
        <f t="shared" si="42"/>
        <v>1</v>
      </c>
      <c r="L184" s="88">
        <f t="shared" si="29"/>
        <v>7.6666666666666714</v>
      </c>
      <c r="M184" s="7">
        <f t="shared" si="30"/>
        <v>1</v>
      </c>
      <c r="N184" s="7">
        <f t="shared" si="35"/>
        <v>0</v>
      </c>
      <c r="O184" s="7">
        <f t="shared" si="36"/>
        <v>0</v>
      </c>
      <c r="P184" s="56"/>
      <c r="Q184" s="45"/>
      <c r="R184" s="45"/>
      <c r="S184" s="69">
        <v>52.666666666666671</v>
      </c>
      <c r="T184" s="52"/>
      <c r="U184" s="45"/>
      <c r="V184" s="45"/>
      <c r="W184" s="19">
        <v>23</v>
      </c>
      <c r="X184" s="52">
        <f t="shared" si="31"/>
        <v>53.666666666666671</v>
      </c>
      <c r="Y184" s="52">
        <f t="shared" si="33"/>
        <v>52.666666666666671</v>
      </c>
      <c r="Z184" s="52">
        <f t="shared" si="34"/>
        <v>54.666666666666671</v>
      </c>
      <c r="AA184" s="52">
        <f t="shared" si="32"/>
        <v>53.166666666666671</v>
      </c>
      <c r="AB184" s="45"/>
    </row>
    <row r="185" spans="1:28" ht="15.75" customHeight="1" x14ac:dyDescent="0.35">
      <c r="A185" s="48">
        <f>'Sessional + End Term Assessment'!A186</f>
        <v>179</v>
      </c>
      <c r="B185" s="49" t="str">
        <f>'Sessional + End Term Assessment'!B186</f>
        <v>23ETCCE004</v>
      </c>
      <c r="C185" s="49" t="str">
        <f>'Sessional + End Term Assessment'!C186</f>
        <v>NAMAN CHOUDHARY</v>
      </c>
      <c r="D185" s="50">
        <f t="shared" si="27"/>
        <v>18</v>
      </c>
      <c r="E185" s="7">
        <f t="shared" si="37"/>
        <v>1</v>
      </c>
      <c r="F185" s="7">
        <f t="shared" si="38"/>
        <v>1</v>
      </c>
      <c r="G185" s="7">
        <f t="shared" si="39"/>
        <v>0</v>
      </c>
      <c r="H185" s="50">
        <f t="shared" si="28"/>
        <v>19</v>
      </c>
      <c r="I185" s="7">
        <f t="shared" si="40"/>
        <v>1</v>
      </c>
      <c r="J185" s="7">
        <f t="shared" si="41"/>
        <v>1</v>
      </c>
      <c r="K185" s="7">
        <f t="shared" si="42"/>
        <v>0</v>
      </c>
      <c r="L185" s="88">
        <f t="shared" si="29"/>
        <v>6.3333333333333286</v>
      </c>
      <c r="M185" s="7">
        <f t="shared" si="30"/>
        <v>0</v>
      </c>
      <c r="N185" s="7">
        <f t="shared" si="35"/>
        <v>0</v>
      </c>
      <c r="O185" s="7">
        <f t="shared" si="36"/>
        <v>0</v>
      </c>
      <c r="P185" s="56"/>
      <c r="Q185" s="45"/>
      <c r="R185" s="45"/>
      <c r="S185" s="69">
        <v>43.333333333333329</v>
      </c>
      <c r="T185" s="52"/>
      <c r="U185" s="45"/>
      <c r="V185" s="45"/>
      <c r="W185" s="19">
        <v>19</v>
      </c>
      <c r="X185" s="52">
        <f t="shared" si="31"/>
        <v>44.333333333333329</v>
      </c>
      <c r="Y185" s="52">
        <f t="shared" si="33"/>
        <v>43.333333333333329</v>
      </c>
      <c r="Z185" s="52">
        <f t="shared" si="34"/>
        <v>45.333333333333329</v>
      </c>
      <c r="AA185" s="52">
        <f t="shared" si="32"/>
        <v>43.833333333333329</v>
      </c>
      <c r="AB185" s="45"/>
    </row>
    <row r="186" spans="1:28" ht="15.75" customHeight="1" x14ac:dyDescent="0.35">
      <c r="A186" s="48">
        <f>'Sessional + End Term Assessment'!A187</f>
        <v>180</v>
      </c>
      <c r="B186" s="49" t="str">
        <f>'Sessional + End Term Assessment'!B187</f>
        <v>23ETCCE005</v>
      </c>
      <c r="C186" s="49" t="str">
        <f>'Sessional + End Term Assessment'!C187</f>
        <v>NARESH MEENA</v>
      </c>
      <c r="D186" s="50">
        <f t="shared" si="27"/>
        <v>23</v>
      </c>
      <c r="E186" s="7">
        <f t="shared" si="37"/>
        <v>1</v>
      </c>
      <c r="F186" s="7">
        <f t="shared" si="38"/>
        <v>1</v>
      </c>
      <c r="G186" s="7">
        <f t="shared" si="39"/>
        <v>1</v>
      </c>
      <c r="H186" s="50">
        <f t="shared" si="28"/>
        <v>24</v>
      </c>
      <c r="I186" s="7">
        <f t="shared" si="40"/>
        <v>1</v>
      </c>
      <c r="J186" s="7">
        <f t="shared" si="41"/>
        <v>1</v>
      </c>
      <c r="K186" s="7">
        <f t="shared" si="42"/>
        <v>1</v>
      </c>
      <c r="L186" s="88">
        <f t="shared" si="29"/>
        <v>10.333333333333336</v>
      </c>
      <c r="M186" s="7">
        <f t="shared" si="30"/>
        <v>1</v>
      </c>
      <c r="N186" s="7">
        <f t="shared" si="35"/>
        <v>1</v>
      </c>
      <c r="O186" s="7">
        <f t="shared" si="36"/>
        <v>1</v>
      </c>
      <c r="P186" s="56"/>
      <c r="Q186" s="45"/>
      <c r="R186" s="45"/>
      <c r="S186" s="69">
        <v>57.333333333333336</v>
      </c>
      <c r="T186" s="52"/>
      <c r="U186" s="45"/>
      <c r="V186" s="45"/>
      <c r="W186" s="19">
        <v>25</v>
      </c>
      <c r="X186" s="52">
        <f t="shared" si="31"/>
        <v>58.333333333333336</v>
      </c>
      <c r="Y186" s="52">
        <f t="shared" si="33"/>
        <v>57.333333333333336</v>
      </c>
      <c r="Z186" s="52">
        <f t="shared" si="34"/>
        <v>59.333333333333336</v>
      </c>
      <c r="AA186" s="52">
        <f t="shared" si="32"/>
        <v>57.833333333333336</v>
      </c>
      <c r="AB186" s="45"/>
    </row>
    <row r="187" spans="1:28" ht="15.75" customHeight="1" x14ac:dyDescent="0.35">
      <c r="A187" s="48">
        <f>'Sessional + End Term Assessment'!A188</f>
        <v>181</v>
      </c>
      <c r="B187" s="49" t="str">
        <f>'Sessional + End Term Assessment'!B188</f>
        <v>23ETCCE006</v>
      </c>
      <c r="C187" s="49" t="str">
        <f>'Sessional + End Term Assessment'!C188</f>
        <v>NAVEEN NATH JOGI</v>
      </c>
      <c r="D187" s="50">
        <f t="shared" si="27"/>
        <v>19</v>
      </c>
      <c r="E187" s="7">
        <f t="shared" si="37"/>
        <v>1</v>
      </c>
      <c r="F187" s="7">
        <f t="shared" si="38"/>
        <v>1</v>
      </c>
      <c r="G187" s="7">
        <f t="shared" si="39"/>
        <v>0</v>
      </c>
      <c r="H187" s="50">
        <f t="shared" si="28"/>
        <v>20</v>
      </c>
      <c r="I187" s="7">
        <f t="shared" si="40"/>
        <v>1</v>
      </c>
      <c r="J187" s="7">
        <f t="shared" si="41"/>
        <v>1</v>
      </c>
      <c r="K187" s="7">
        <f t="shared" si="42"/>
        <v>1</v>
      </c>
      <c r="L187" s="88">
        <f t="shared" si="29"/>
        <v>6.6666666666666643</v>
      </c>
      <c r="M187" s="7">
        <f t="shared" si="30"/>
        <v>0</v>
      </c>
      <c r="N187" s="7">
        <f t="shared" si="35"/>
        <v>0</v>
      </c>
      <c r="O187" s="7">
        <f t="shared" si="36"/>
        <v>0</v>
      </c>
      <c r="P187" s="56"/>
      <c r="Q187" s="45"/>
      <c r="R187" s="45"/>
      <c r="S187" s="69">
        <v>45.666666666666664</v>
      </c>
      <c r="T187" s="52"/>
      <c r="U187" s="45"/>
      <c r="V187" s="45"/>
      <c r="W187" s="19">
        <v>20</v>
      </c>
      <c r="X187" s="52">
        <f t="shared" si="31"/>
        <v>46.666666666666664</v>
      </c>
      <c r="Y187" s="52">
        <f t="shared" si="33"/>
        <v>45.666666666666664</v>
      </c>
      <c r="Z187" s="52">
        <f t="shared" si="34"/>
        <v>47.666666666666664</v>
      </c>
      <c r="AA187" s="52">
        <f t="shared" si="32"/>
        <v>46.166666666666664</v>
      </c>
      <c r="AB187" s="45"/>
    </row>
    <row r="188" spans="1:28" ht="15.75" customHeight="1" x14ac:dyDescent="0.35">
      <c r="A188" s="48">
        <f>'Sessional + End Term Assessment'!A189</f>
        <v>182</v>
      </c>
      <c r="B188" s="49" t="str">
        <f>'Sessional + End Term Assessment'!B189</f>
        <v>23ETCCE007</v>
      </c>
      <c r="C188" s="49" t="str">
        <f>'Sessional + End Term Assessment'!C189</f>
        <v>SAYAM MEHTA</v>
      </c>
      <c r="D188" s="50">
        <f t="shared" si="27"/>
        <v>22</v>
      </c>
      <c r="E188" s="7">
        <f t="shared" si="37"/>
        <v>1</v>
      </c>
      <c r="F188" s="7">
        <f t="shared" si="38"/>
        <v>1</v>
      </c>
      <c r="G188" s="7">
        <f t="shared" si="39"/>
        <v>1</v>
      </c>
      <c r="H188" s="50">
        <f t="shared" si="28"/>
        <v>23</v>
      </c>
      <c r="I188" s="7">
        <f t="shared" si="40"/>
        <v>1</v>
      </c>
      <c r="J188" s="7">
        <f t="shared" si="41"/>
        <v>1</v>
      </c>
      <c r="K188" s="7">
        <f t="shared" si="42"/>
        <v>1</v>
      </c>
      <c r="L188" s="88">
        <f t="shared" si="29"/>
        <v>7.6666666666666714</v>
      </c>
      <c r="M188" s="7">
        <f t="shared" si="30"/>
        <v>1</v>
      </c>
      <c r="N188" s="7">
        <f t="shared" si="35"/>
        <v>0</v>
      </c>
      <c r="O188" s="7">
        <f t="shared" si="36"/>
        <v>0</v>
      </c>
      <c r="P188" s="56"/>
      <c r="Q188" s="45"/>
      <c r="R188" s="45"/>
      <c r="S188" s="69">
        <v>52.666666666666671</v>
      </c>
      <c r="T188" s="52"/>
      <c r="U188" s="45"/>
      <c r="V188" s="45"/>
      <c r="W188" s="19">
        <v>23</v>
      </c>
      <c r="X188" s="52">
        <f t="shared" si="31"/>
        <v>53.666666666666671</v>
      </c>
      <c r="Y188" s="52">
        <f t="shared" si="33"/>
        <v>52.666666666666671</v>
      </c>
      <c r="Z188" s="52">
        <f t="shared" si="34"/>
        <v>54.666666666666671</v>
      </c>
      <c r="AA188" s="52">
        <f t="shared" si="32"/>
        <v>53.166666666666671</v>
      </c>
      <c r="AB188" s="45"/>
    </row>
    <row r="189" spans="1:28" ht="15.75" customHeight="1" x14ac:dyDescent="0.35">
      <c r="A189" s="48">
        <f>'Sessional + End Term Assessment'!A190</f>
        <v>183</v>
      </c>
      <c r="B189" s="49" t="str">
        <f>'Sessional + End Term Assessment'!B190</f>
        <v>23ETCCE008</v>
      </c>
      <c r="C189" s="49" t="str">
        <f>'Sessional + End Term Assessment'!C190</f>
        <v>SHIVAM</v>
      </c>
      <c r="D189" s="50">
        <f t="shared" si="27"/>
        <v>23</v>
      </c>
      <c r="E189" s="7">
        <f t="shared" si="37"/>
        <v>1</v>
      </c>
      <c r="F189" s="7">
        <f t="shared" si="38"/>
        <v>1</v>
      </c>
      <c r="G189" s="7">
        <f t="shared" si="39"/>
        <v>1</v>
      </c>
      <c r="H189" s="50">
        <f t="shared" si="28"/>
        <v>24</v>
      </c>
      <c r="I189" s="7">
        <f t="shared" si="40"/>
        <v>1</v>
      </c>
      <c r="J189" s="7">
        <f t="shared" si="41"/>
        <v>1</v>
      </c>
      <c r="K189" s="7">
        <f t="shared" si="42"/>
        <v>1</v>
      </c>
      <c r="L189" s="88">
        <f t="shared" si="29"/>
        <v>10.333333333333336</v>
      </c>
      <c r="M189" s="7">
        <f t="shared" si="30"/>
        <v>1</v>
      </c>
      <c r="N189" s="7">
        <f t="shared" si="35"/>
        <v>1</v>
      </c>
      <c r="O189" s="7">
        <f t="shared" si="36"/>
        <v>1</v>
      </c>
      <c r="P189" s="56"/>
      <c r="Q189" s="45"/>
      <c r="R189" s="45"/>
      <c r="S189" s="69">
        <v>57.333333333333336</v>
      </c>
      <c r="T189" s="52"/>
      <c r="U189" s="45"/>
      <c r="V189" s="45"/>
      <c r="W189" s="19">
        <v>25</v>
      </c>
      <c r="X189" s="52">
        <f t="shared" si="31"/>
        <v>58.333333333333336</v>
      </c>
      <c r="Y189" s="52">
        <f t="shared" si="33"/>
        <v>57.333333333333336</v>
      </c>
      <c r="Z189" s="52">
        <f t="shared" si="34"/>
        <v>59.333333333333336</v>
      </c>
      <c r="AA189" s="52">
        <f t="shared" si="32"/>
        <v>57.833333333333336</v>
      </c>
      <c r="AB189" s="45"/>
    </row>
    <row r="190" spans="1:28" ht="15.75" customHeight="1" x14ac:dyDescent="0.35">
      <c r="A190" s="48">
        <f>'Sessional + End Term Assessment'!A191</f>
        <v>184</v>
      </c>
      <c r="B190" s="49" t="str">
        <f>'Sessional + End Term Assessment'!B191</f>
        <v>23ETCEC001</v>
      </c>
      <c r="C190" s="49" t="str">
        <f>'Sessional + End Term Assessment'!C191</f>
        <v>ABHISHEK JODHA</v>
      </c>
      <c r="D190" s="50">
        <f t="shared" si="27"/>
        <v>27</v>
      </c>
      <c r="E190" s="7">
        <f t="shared" si="37"/>
        <v>1</v>
      </c>
      <c r="F190" s="7">
        <f t="shared" si="38"/>
        <v>1</v>
      </c>
      <c r="G190" s="7">
        <f t="shared" si="39"/>
        <v>1</v>
      </c>
      <c r="H190" s="50">
        <f t="shared" si="28"/>
        <v>28</v>
      </c>
      <c r="I190" s="7">
        <f t="shared" si="40"/>
        <v>1</v>
      </c>
      <c r="J190" s="7">
        <f t="shared" si="41"/>
        <v>1</v>
      </c>
      <c r="K190" s="7">
        <f t="shared" si="42"/>
        <v>1</v>
      </c>
      <c r="L190" s="88">
        <f t="shared" si="29"/>
        <v>11.666666666666671</v>
      </c>
      <c r="M190" s="7">
        <f t="shared" si="30"/>
        <v>1</v>
      </c>
      <c r="N190" s="7">
        <f t="shared" si="35"/>
        <v>1</v>
      </c>
      <c r="O190" s="7">
        <f t="shared" si="36"/>
        <v>1</v>
      </c>
      <c r="P190" s="56"/>
      <c r="Q190" s="45"/>
      <c r="R190" s="45"/>
      <c r="S190" s="69">
        <v>66.666666666666671</v>
      </c>
      <c r="T190" s="52"/>
      <c r="U190" s="45"/>
      <c r="V190" s="45"/>
      <c r="W190" s="19">
        <v>29</v>
      </c>
      <c r="X190" s="52">
        <f t="shared" si="31"/>
        <v>67.666666666666671</v>
      </c>
      <c r="Y190" s="52">
        <f t="shared" si="33"/>
        <v>66.666666666666671</v>
      </c>
      <c r="Z190" s="52">
        <f t="shared" si="34"/>
        <v>68.666666666666671</v>
      </c>
      <c r="AA190" s="52">
        <f t="shared" si="32"/>
        <v>67.166666666666671</v>
      </c>
      <c r="AB190" s="45"/>
    </row>
    <row r="191" spans="1:28" ht="15.75" customHeight="1" x14ac:dyDescent="0.35">
      <c r="A191" s="48">
        <f>'Sessional + End Term Assessment'!A192</f>
        <v>185</v>
      </c>
      <c r="B191" s="49" t="str">
        <f>'Sessional + End Term Assessment'!B192</f>
        <v>23ETCEC002</v>
      </c>
      <c r="C191" s="49" t="str">
        <f>'Sessional + End Term Assessment'!C192</f>
        <v>ANJALI RATHORE</v>
      </c>
      <c r="D191" s="50">
        <f t="shared" si="27"/>
        <v>26</v>
      </c>
      <c r="E191" s="7">
        <f t="shared" si="37"/>
        <v>1</v>
      </c>
      <c r="F191" s="7">
        <f t="shared" si="38"/>
        <v>1</v>
      </c>
      <c r="G191" s="7">
        <f t="shared" si="39"/>
        <v>1</v>
      </c>
      <c r="H191" s="50">
        <f t="shared" si="28"/>
        <v>27</v>
      </c>
      <c r="I191" s="7">
        <f t="shared" si="40"/>
        <v>1</v>
      </c>
      <c r="J191" s="7">
        <f t="shared" si="41"/>
        <v>1</v>
      </c>
      <c r="K191" s="7">
        <f t="shared" si="42"/>
        <v>1</v>
      </c>
      <c r="L191" s="88">
        <f t="shared" si="29"/>
        <v>11.333333333333329</v>
      </c>
      <c r="M191" s="7">
        <f t="shared" si="30"/>
        <v>1</v>
      </c>
      <c r="N191" s="7">
        <f t="shared" si="35"/>
        <v>1</v>
      </c>
      <c r="O191" s="7">
        <f t="shared" si="36"/>
        <v>1</v>
      </c>
      <c r="P191" s="56"/>
      <c r="Q191" s="45"/>
      <c r="R191" s="45"/>
      <c r="S191" s="69">
        <v>64.333333333333329</v>
      </c>
      <c r="T191" s="52"/>
      <c r="U191" s="45"/>
      <c r="V191" s="45"/>
      <c r="W191" s="19">
        <v>28</v>
      </c>
      <c r="X191" s="52">
        <f t="shared" si="31"/>
        <v>65.333333333333329</v>
      </c>
      <c r="Y191" s="52">
        <f t="shared" si="33"/>
        <v>64.333333333333329</v>
      </c>
      <c r="Z191" s="52">
        <f t="shared" si="34"/>
        <v>66.333333333333329</v>
      </c>
      <c r="AA191" s="52">
        <f t="shared" si="32"/>
        <v>64.833333333333329</v>
      </c>
      <c r="AB191" s="45"/>
    </row>
    <row r="192" spans="1:28" ht="15.75" customHeight="1" x14ac:dyDescent="0.35">
      <c r="A192" s="48">
        <f>'Sessional + End Term Assessment'!A193</f>
        <v>186</v>
      </c>
      <c r="B192" s="49" t="str">
        <f>'Sessional + End Term Assessment'!B193</f>
        <v>23ETCEC003</v>
      </c>
      <c r="C192" s="49" t="str">
        <f>'Sessional + End Term Assessment'!C193</f>
        <v>ARCHI KHATTAR</v>
      </c>
      <c r="D192" s="50">
        <f t="shared" si="27"/>
        <v>26</v>
      </c>
      <c r="E192" s="7">
        <f t="shared" si="37"/>
        <v>1</v>
      </c>
      <c r="F192" s="7">
        <f t="shared" si="38"/>
        <v>1</v>
      </c>
      <c r="G192" s="7">
        <f t="shared" si="39"/>
        <v>1</v>
      </c>
      <c r="H192" s="50">
        <f t="shared" si="28"/>
        <v>27</v>
      </c>
      <c r="I192" s="7">
        <f t="shared" si="40"/>
        <v>1</v>
      </c>
      <c r="J192" s="7">
        <f t="shared" si="41"/>
        <v>1</v>
      </c>
      <c r="K192" s="7">
        <f t="shared" si="42"/>
        <v>1</v>
      </c>
      <c r="L192" s="88">
        <f t="shared" si="29"/>
        <v>11.333333333333329</v>
      </c>
      <c r="M192" s="7">
        <f t="shared" si="30"/>
        <v>1</v>
      </c>
      <c r="N192" s="7">
        <f t="shared" si="35"/>
        <v>1</v>
      </c>
      <c r="O192" s="7">
        <f t="shared" si="36"/>
        <v>1</v>
      </c>
      <c r="P192" s="56"/>
      <c r="Q192" s="45"/>
      <c r="R192" s="45"/>
      <c r="S192" s="69">
        <v>64.333333333333329</v>
      </c>
      <c r="T192" s="52"/>
      <c r="U192" s="45"/>
      <c r="V192" s="45"/>
      <c r="W192" s="19">
        <v>28</v>
      </c>
      <c r="X192" s="52">
        <f t="shared" si="31"/>
        <v>65.333333333333329</v>
      </c>
      <c r="Y192" s="52">
        <f t="shared" si="33"/>
        <v>64.333333333333329</v>
      </c>
      <c r="Z192" s="52">
        <f t="shared" si="34"/>
        <v>66.333333333333329</v>
      </c>
      <c r="AA192" s="52">
        <f t="shared" si="32"/>
        <v>64.833333333333329</v>
      </c>
      <c r="AB192" s="45"/>
    </row>
    <row r="193" spans="1:28" ht="15.75" customHeight="1" x14ac:dyDescent="0.35">
      <c r="A193" s="48">
        <f>'Sessional + End Term Assessment'!A194</f>
        <v>187</v>
      </c>
      <c r="B193" s="49" t="str">
        <f>'Sessional + End Term Assessment'!B194</f>
        <v>23ETCEC004</v>
      </c>
      <c r="C193" s="49" t="str">
        <f>'Sessional + End Term Assessment'!C194</f>
        <v>DEVENDRA SINGH</v>
      </c>
      <c r="D193" s="50">
        <f t="shared" si="27"/>
        <v>23</v>
      </c>
      <c r="E193" s="7">
        <f t="shared" si="37"/>
        <v>1</v>
      </c>
      <c r="F193" s="7">
        <f t="shared" si="38"/>
        <v>1</v>
      </c>
      <c r="G193" s="7">
        <f t="shared" si="39"/>
        <v>1</v>
      </c>
      <c r="H193" s="50">
        <f t="shared" si="28"/>
        <v>24</v>
      </c>
      <c r="I193" s="7">
        <f t="shared" si="40"/>
        <v>1</v>
      </c>
      <c r="J193" s="7">
        <f t="shared" si="41"/>
        <v>1</v>
      </c>
      <c r="K193" s="7">
        <f t="shared" si="42"/>
        <v>1</v>
      </c>
      <c r="L193" s="88">
        <f t="shared" si="29"/>
        <v>10.333333333333336</v>
      </c>
      <c r="M193" s="7">
        <f t="shared" si="30"/>
        <v>1</v>
      </c>
      <c r="N193" s="7">
        <f t="shared" si="35"/>
        <v>1</v>
      </c>
      <c r="O193" s="7">
        <f t="shared" si="36"/>
        <v>1</v>
      </c>
      <c r="P193" s="56"/>
      <c r="Q193" s="45"/>
      <c r="R193" s="45"/>
      <c r="S193" s="69">
        <v>57.333333333333336</v>
      </c>
      <c r="T193" s="52"/>
      <c r="U193" s="45"/>
      <c r="V193" s="45"/>
      <c r="W193" s="19">
        <v>25</v>
      </c>
      <c r="X193" s="52">
        <f t="shared" si="31"/>
        <v>58.333333333333336</v>
      </c>
      <c r="Y193" s="52">
        <f t="shared" si="33"/>
        <v>57.333333333333336</v>
      </c>
      <c r="Z193" s="52">
        <f t="shared" si="34"/>
        <v>59.333333333333336</v>
      </c>
      <c r="AA193" s="52">
        <f t="shared" si="32"/>
        <v>57.833333333333336</v>
      </c>
      <c r="AB193" s="45"/>
    </row>
    <row r="194" spans="1:28" ht="15.75" customHeight="1" x14ac:dyDescent="0.35">
      <c r="A194" s="48">
        <f>'Sessional + End Term Assessment'!A195</f>
        <v>188</v>
      </c>
      <c r="B194" s="49" t="str">
        <f>'Sessional + End Term Assessment'!B195</f>
        <v>23ETCEC005</v>
      </c>
      <c r="C194" s="49" t="str">
        <f>'Sessional + End Term Assessment'!C195</f>
        <v>JAIN MAYANK AMRUT</v>
      </c>
      <c r="D194" s="50">
        <f t="shared" si="27"/>
        <v>22</v>
      </c>
      <c r="E194" s="7">
        <f t="shared" si="37"/>
        <v>1</v>
      </c>
      <c r="F194" s="7">
        <f t="shared" si="38"/>
        <v>1</v>
      </c>
      <c r="G194" s="7">
        <f t="shared" si="39"/>
        <v>1</v>
      </c>
      <c r="H194" s="50">
        <f t="shared" si="28"/>
        <v>23</v>
      </c>
      <c r="I194" s="7">
        <f t="shared" si="40"/>
        <v>1</v>
      </c>
      <c r="J194" s="7">
        <f t="shared" si="41"/>
        <v>1</v>
      </c>
      <c r="K194" s="7">
        <f t="shared" si="42"/>
        <v>1</v>
      </c>
      <c r="L194" s="88">
        <f t="shared" si="29"/>
        <v>10</v>
      </c>
      <c r="M194" s="7">
        <f t="shared" si="30"/>
        <v>1</v>
      </c>
      <c r="N194" s="7">
        <f t="shared" si="35"/>
        <v>1</v>
      </c>
      <c r="O194" s="7">
        <f t="shared" si="36"/>
        <v>1</v>
      </c>
      <c r="P194" s="56"/>
      <c r="Q194" s="45"/>
      <c r="R194" s="45"/>
      <c r="S194" s="69">
        <v>55</v>
      </c>
      <c r="T194" s="52"/>
      <c r="U194" s="45"/>
      <c r="V194" s="45"/>
      <c r="W194" s="19">
        <v>24</v>
      </c>
      <c r="X194" s="52">
        <f t="shared" si="31"/>
        <v>56</v>
      </c>
      <c r="Y194" s="52">
        <f t="shared" si="33"/>
        <v>55</v>
      </c>
      <c r="Z194" s="52">
        <f t="shared" si="34"/>
        <v>57</v>
      </c>
      <c r="AA194" s="52">
        <f t="shared" si="32"/>
        <v>55.5</v>
      </c>
      <c r="AB194" s="45"/>
    </row>
    <row r="195" spans="1:28" ht="15.75" customHeight="1" x14ac:dyDescent="0.35">
      <c r="A195" s="48">
        <f>'Sessional + End Term Assessment'!A196</f>
        <v>189</v>
      </c>
      <c r="B195" s="49" t="str">
        <f>'Sessional + End Term Assessment'!B196</f>
        <v>23ETCEC006</v>
      </c>
      <c r="C195" s="49" t="str">
        <f>'Sessional + End Term Assessment'!C196</f>
        <v>MANISH BYAWAT</v>
      </c>
      <c r="D195" s="50" t="e">
        <f t="shared" si="27"/>
        <v>#VALUE!</v>
      </c>
      <c r="E195" s="7" t="e">
        <f t="shared" si="37"/>
        <v>#VALUE!</v>
      </c>
      <c r="F195" s="7" t="e">
        <f t="shared" si="38"/>
        <v>#VALUE!</v>
      </c>
      <c r="G195" s="7" t="e">
        <f t="shared" si="39"/>
        <v>#VALUE!</v>
      </c>
      <c r="H195" s="50" t="e">
        <f t="shared" si="28"/>
        <v>#VALUE!</v>
      </c>
      <c r="I195" s="7" t="e">
        <f t="shared" si="40"/>
        <v>#VALUE!</v>
      </c>
      <c r="J195" s="7" t="s">
        <v>86</v>
      </c>
      <c r="K195" s="7" t="s">
        <v>86</v>
      </c>
      <c r="L195" s="7" t="s">
        <v>86</v>
      </c>
      <c r="M195" s="7">
        <f t="shared" si="30"/>
        <v>1</v>
      </c>
      <c r="N195" s="7">
        <f t="shared" si="35"/>
        <v>1</v>
      </c>
      <c r="O195" s="7">
        <f t="shared" si="36"/>
        <v>1</v>
      </c>
      <c r="P195" s="56"/>
      <c r="Q195" s="45"/>
      <c r="R195" s="45"/>
      <c r="S195" s="69" t="e">
        <v>#VALUE!</v>
      </c>
      <c r="T195" s="52"/>
      <c r="U195" s="45"/>
      <c r="V195" s="45"/>
      <c r="W195" s="19" t="s">
        <v>86</v>
      </c>
      <c r="X195" s="52" t="e">
        <f t="shared" si="31"/>
        <v>#VALUE!</v>
      </c>
      <c r="Y195" s="52" t="e">
        <f t="shared" si="33"/>
        <v>#VALUE!</v>
      </c>
      <c r="Z195" s="52" t="e">
        <f t="shared" si="34"/>
        <v>#VALUE!</v>
      </c>
      <c r="AA195" s="52" t="e">
        <f t="shared" si="32"/>
        <v>#VALUE!</v>
      </c>
      <c r="AB195" s="45"/>
    </row>
    <row r="196" spans="1:28" ht="15.75" customHeight="1" x14ac:dyDescent="0.35">
      <c r="A196" s="48">
        <f>'Sessional + End Term Assessment'!A197</f>
        <v>190</v>
      </c>
      <c r="B196" s="49" t="str">
        <f>'Sessional + End Term Assessment'!B197</f>
        <v>23ETCEC007</v>
      </c>
      <c r="C196" s="49" t="str">
        <f>'Sessional + End Term Assessment'!C197</f>
        <v>MS.HITAL KUMAWAT</v>
      </c>
      <c r="D196" s="50">
        <f t="shared" si="27"/>
        <v>23</v>
      </c>
      <c r="E196" s="7">
        <f t="shared" si="37"/>
        <v>1</v>
      </c>
      <c r="F196" s="7">
        <f t="shared" si="38"/>
        <v>1</v>
      </c>
      <c r="G196" s="7">
        <f t="shared" si="39"/>
        <v>1</v>
      </c>
      <c r="H196" s="50">
        <f t="shared" si="28"/>
        <v>24</v>
      </c>
      <c r="I196" s="7">
        <f t="shared" si="40"/>
        <v>1</v>
      </c>
      <c r="J196" s="7">
        <f t="shared" si="41"/>
        <v>1</v>
      </c>
      <c r="K196" s="7">
        <f t="shared" si="42"/>
        <v>1</v>
      </c>
      <c r="L196" s="88">
        <f t="shared" si="29"/>
        <v>10.333333333333336</v>
      </c>
      <c r="M196" s="7">
        <f t="shared" si="30"/>
        <v>1</v>
      </c>
      <c r="N196" s="7">
        <f t="shared" si="35"/>
        <v>1</v>
      </c>
      <c r="O196" s="7">
        <f t="shared" si="36"/>
        <v>1</v>
      </c>
      <c r="P196" s="56"/>
      <c r="Q196" s="45"/>
      <c r="R196" s="45"/>
      <c r="S196" s="69">
        <v>57.333333333333336</v>
      </c>
      <c r="T196" s="52"/>
      <c r="U196" s="45"/>
      <c r="V196" s="45"/>
      <c r="W196" s="19">
        <v>25</v>
      </c>
      <c r="X196" s="52">
        <f t="shared" si="31"/>
        <v>58.333333333333336</v>
      </c>
      <c r="Y196" s="52">
        <f t="shared" si="33"/>
        <v>57.333333333333336</v>
      </c>
      <c r="Z196" s="52">
        <f t="shared" si="34"/>
        <v>59.333333333333336</v>
      </c>
      <c r="AA196" s="52">
        <f t="shared" si="32"/>
        <v>57.833333333333336</v>
      </c>
      <c r="AB196" s="45"/>
    </row>
    <row r="197" spans="1:28" ht="15.75" customHeight="1" x14ac:dyDescent="0.35">
      <c r="A197" s="48">
        <f>'Sessional + End Term Assessment'!A198</f>
        <v>191</v>
      </c>
      <c r="B197" s="49" t="str">
        <f>'Sessional + End Term Assessment'!B198</f>
        <v>23ETCEC008</v>
      </c>
      <c r="C197" s="49" t="str">
        <f>'Sessional + End Term Assessment'!C198</f>
        <v>NARENDRA SINGH CHAUHAN</v>
      </c>
      <c r="D197" s="50">
        <f t="shared" si="27"/>
        <v>20</v>
      </c>
      <c r="E197" s="7">
        <f t="shared" si="37"/>
        <v>1</v>
      </c>
      <c r="F197" s="7">
        <f t="shared" si="38"/>
        <v>1</v>
      </c>
      <c r="G197" s="7">
        <f t="shared" si="39"/>
        <v>1</v>
      </c>
      <c r="H197" s="50">
        <f t="shared" si="28"/>
        <v>21</v>
      </c>
      <c r="I197" s="7">
        <f t="shared" si="40"/>
        <v>1</v>
      </c>
      <c r="J197" s="7">
        <f t="shared" si="41"/>
        <v>1</v>
      </c>
      <c r="K197" s="7">
        <f t="shared" si="42"/>
        <v>1</v>
      </c>
      <c r="L197" s="88">
        <f t="shared" si="29"/>
        <v>7</v>
      </c>
      <c r="M197" s="7">
        <f t="shared" si="30"/>
        <v>1</v>
      </c>
      <c r="N197" s="7">
        <f t="shared" si="35"/>
        <v>0</v>
      </c>
      <c r="O197" s="7">
        <f t="shared" si="36"/>
        <v>0</v>
      </c>
      <c r="P197" s="56"/>
      <c r="Q197" s="45"/>
      <c r="R197" s="45"/>
      <c r="S197" s="69">
        <v>48</v>
      </c>
      <c r="T197" s="52"/>
      <c r="U197" s="45"/>
      <c r="V197" s="45"/>
      <c r="W197" s="19">
        <v>21</v>
      </c>
      <c r="X197" s="52">
        <f t="shared" si="31"/>
        <v>49</v>
      </c>
      <c r="Y197" s="52">
        <f t="shared" si="33"/>
        <v>48</v>
      </c>
      <c r="Z197" s="52">
        <f t="shared" si="34"/>
        <v>50</v>
      </c>
      <c r="AA197" s="52">
        <f t="shared" si="32"/>
        <v>48.5</v>
      </c>
      <c r="AB197" s="45"/>
    </row>
    <row r="198" spans="1:28" ht="15.75" customHeight="1" x14ac:dyDescent="0.35">
      <c r="A198" s="48">
        <f>'Sessional + End Term Assessment'!A199</f>
        <v>192</v>
      </c>
      <c r="B198" s="49" t="str">
        <f>'Sessional + End Term Assessment'!B199</f>
        <v>23ETCEC009</v>
      </c>
      <c r="C198" s="49" t="str">
        <f>'Sessional + End Term Assessment'!C199</f>
        <v>RAGHURAJ RANA</v>
      </c>
      <c r="D198" s="50">
        <f t="shared" si="27"/>
        <v>22</v>
      </c>
      <c r="E198" s="7">
        <f t="shared" si="37"/>
        <v>1</v>
      </c>
      <c r="F198" s="7">
        <f t="shared" si="38"/>
        <v>1</v>
      </c>
      <c r="G198" s="7">
        <f t="shared" si="39"/>
        <v>1</v>
      </c>
      <c r="H198" s="50">
        <f t="shared" si="28"/>
        <v>23</v>
      </c>
      <c r="I198" s="7">
        <f t="shared" si="40"/>
        <v>1</v>
      </c>
      <c r="J198" s="7">
        <f t="shared" si="41"/>
        <v>1</v>
      </c>
      <c r="K198" s="7">
        <f t="shared" si="42"/>
        <v>1</v>
      </c>
      <c r="L198" s="88">
        <f t="shared" si="29"/>
        <v>10</v>
      </c>
      <c r="M198" s="7">
        <f t="shared" si="30"/>
        <v>1</v>
      </c>
      <c r="N198" s="7">
        <f t="shared" si="35"/>
        <v>1</v>
      </c>
      <c r="O198" s="7">
        <f t="shared" si="36"/>
        <v>1</v>
      </c>
      <c r="P198" s="56"/>
      <c r="Q198" s="45"/>
      <c r="R198" s="45"/>
      <c r="S198" s="69">
        <v>55</v>
      </c>
      <c r="T198" s="52"/>
      <c r="U198" s="45"/>
      <c r="V198" s="45"/>
      <c r="W198" s="19">
        <v>24</v>
      </c>
      <c r="X198" s="52">
        <f t="shared" si="31"/>
        <v>56</v>
      </c>
      <c r="Y198" s="52">
        <f t="shared" si="33"/>
        <v>55</v>
      </c>
      <c r="Z198" s="52">
        <f t="shared" si="34"/>
        <v>57</v>
      </c>
      <c r="AA198" s="52">
        <f t="shared" si="32"/>
        <v>55.5</v>
      </c>
      <c r="AB198" s="45"/>
    </row>
    <row r="199" spans="1:28" ht="15.75" customHeight="1" x14ac:dyDescent="0.35">
      <c r="A199" s="48">
        <f>'Sessional + End Term Assessment'!A200</f>
        <v>193</v>
      </c>
      <c r="B199" s="49" t="str">
        <f>'Sessional + End Term Assessment'!B200</f>
        <v>23ETCEC010</v>
      </c>
      <c r="C199" s="49" t="str">
        <f>'Sessional + End Term Assessment'!C200</f>
        <v>RAJAT RAJ SINGH CHOUHAN</v>
      </c>
      <c r="D199" s="50">
        <f t="shared" si="27"/>
        <v>24</v>
      </c>
      <c r="E199" s="7">
        <f t="shared" si="37"/>
        <v>1</v>
      </c>
      <c r="F199" s="7">
        <f t="shared" si="38"/>
        <v>1</v>
      </c>
      <c r="G199" s="7">
        <f t="shared" si="39"/>
        <v>1</v>
      </c>
      <c r="H199" s="50">
        <f t="shared" si="28"/>
        <v>25</v>
      </c>
      <c r="I199" s="7">
        <f t="shared" si="40"/>
        <v>1</v>
      </c>
      <c r="J199" s="7">
        <f t="shared" si="41"/>
        <v>1</v>
      </c>
      <c r="K199" s="7">
        <f t="shared" si="42"/>
        <v>1</v>
      </c>
      <c r="L199" s="88">
        <f t="shared" si="29"/>
        <v>10.666666666666671</v>
      </c>
      <c r="M199" s="7">
        <f t="shared" si="30"/>
        <v>1</v>
      </c>
      <c r="N199" s="7">
        <f t="shared" si="35"/>
        <v>1</v>
      </c>
      <c r="O199" s="7">
        <f t="shared" si="36"/>
        <v>1</v>
      </c>
      <c r="P199" s="56"/>
      <c r="Q199" s="45"/>
      <c r="R199" s="45"/>
      <c r="S199" s="69">
        <v>59.666666666666671</v>
      </c>
      <c r="T199" s="52"/>
      <c r="U199" s="45"/>
      <c r="V199" s="45"/>
      <c r="W199" s="19">
        <v>26</v>
      </c>
      <c r="X199" s="52">
        <f t="shared" si="31"/>
        <v>60.666666666666671</v>
      </c>
      <c r="Y199" s="52">
        <f t="shared" si="33"/>
        <v>59.666666666666671</v>
      </c>
      <c r="Z199" s="52">
        <f t="shared" si="34"/>
        <v>61.666666666666671</v>
      </c>
      <c r="AA199" s="52">
        <f t="shared" si="32"/>
        <v>60.166666666666671</v>
      </c>
      <c r="AB199" s="45"/>
    </row>
    <row r="200" spans="1:28" ht="15.75" customHeight="1" x14ac:dyDescent="0.35">
      <c r="A200" s="48">
        <f>'Sessional + End Term Assessment'!A201</f>
        <v>194</v>
      </c>
      <c r="B200" s="49" t="str">
        <f>'Sessional + End Term Assessment'!B201</f>
        <v>23ETCEC011</v>
      </c>
      <c r="C200" s="49" t="str">
        <f>'Sessional + End Term Assessment'!C201</f>
        <v>RISHABH SOLANKI</v>
      </c>
      <c r="D200" s="50">
        <f t="shared" ref="D200:D206" si="43">ROUNDUP((S200/70)*28,0)</f>
        <v>22</v>
      </c>
      <c r="E200" s="7">
        <f t="shared" si="37"/>
        <v>1</v>
      </c>
      <c r="F200" s="7">
        <f t="shared" si="38"/>
        <v>1</v>
      </c>
      <c r="G200" s="7">
        <f t="shared" si="39"/>
        <v>1</v>
      </c>
      <c r="H200" s="50">
        <f t="shared" ref="H200:H206" si="44">ROUNDUP((S200/70)*28,0)+1</f>
        <v>23</v>
      </c>
      <c r="I200" s="7">
        <f t="shared" si="40"/>
        <v>1</v>
      </c>
      <c r="J200" s="7">
        <f t="shared" si="41"/>
        <v>1</v>
      </c>
      <c r="K200" s="7">
        <f t="shared" si="42"/>
        <v>1</v>
      </c>
      <c r="L200" s="88">
        <f t="shared" ref="L200:L206" si="45">S200-D200-H200</f>
        <v>10</v>
      </c>
      <c r="M200" s="7">
        <f t="shared" ref="M200:M206" si="46">IF(L200&gt;=($L$6*0.5),1,0)</f>
        <v>1</v>
      </c>
      <c r="N200" s="7">
        <f t="shared" si="35"/>
        <v>1</v>
      </c>
      <c r="O200" s="7">
        <f t="shared" si="36"/>
        <v>1</v>
      </c>
      <c r="P200" s="56"/>
      <c r="Q200" s="45"/>
      <c r="R200" s="45"/>
      <c r="S200" s="69">
        <v>55</v>
      </c>
      <c r="T200" s="52"/>
      <c r="U200" s="45"/>
      <c r="V200" s="45"/>
      <c r="W200" s="19">
        <v>24</v>
      </c>
      <c r="X200" s="52">
        <f t="shared" ref="X200:X206" si="47">(W200/30)*70</f>
        <v>56</v>
      </c>
      <c r="Y200" s="52">
        <f t="shared" si="33"/>
        <v>55</v>
      </c>
      <c r="Z200" s="52">
        <f t="shared" si="34"/>
        <v>57</v>
      </c>
      <c r="AA200" s="52">
        <f t="shared" ref="AA200:AA206" si="48">AVERAGE(X200:Y200)</f>
        <v>55.5</v>
      </c>
      <c r="AB200" s="45"/>
    </row>
    <row r="201" spans="1:28" ht="15.75" customHeight="1" x14ac:dyDescent="0.35">
      <c r="A201" s="48">
        <f>'Sessional + End Term Assessment'!A202</f>
        <v>195</v>
      </c>
      <c r="B201" s="49" t="str">
        <f>'Sessional + End Term Assessment'!B202</f>
        <v>23ETCEC012</v>
      </c>
      <c r="C201" s="49" t="str">
        <f>'Sessional + End Term Assessment'!C202</f>
        <v>RUDRAKSH TELI</v>
      </c>
      <c r="D201" s="50">
        <f t="shared" si="43"/>
        <v>24</v>
      </c>
      <c r="E201" s="7">
        <f t="shared" si="37"/>
        <v>1</v>
      </c>
      <c r="F201" s="7">
        <f t="shared" si="38"/>
        <v>1</v>
      </c>
      <c r="G201" s="7">
        <f t="shared" si="39"/>
        <v>1</v>
      </c>
      <c r="H201" s="50">
        <f t="shared" si="44"/>
        <v>25</v>
      </c>
      <c r="I201" s="7">
        <f t="shared" si="40"/>
        <v>1</v>
      </c>
      <c r="J201" s="7">
        <f t="shared" si="41"/>
        <v>1</v>
      </c>
      <c r="K201" s="7">
        <f t="shared" si="42"/>
        <v>1</v>
      </c>
      <c r="L201" s="88">
        <f t="shared" si="45"/>
        <v>10.666666666666671</v>
      </c>
      <c r="M201" s="7">
        <f t="shared" si="46"/>
        <v>1</v>
      </c>
      <c r="N201" s="7">
        <f t="shared" si="35"/>
        <v>1</v>
      </c>
      <c r="O201" s="7">
        <f t="shared" si="36"/>
        <v>1</v>
      </c>
      <c r="P201" s="56"/>
      <c r="Q201" s="45"/>
      <c r="R201" s="45"/>
      <c r="S201" s="69">
        <v>59.666666666666671</v>
      </c>
      <c r="T201" s="52"/>
      <c r="U201" s="45"/>
      <c r="V201" s="45"/>
      <c r="W201" s="19">
        <v>26</v>
      </c>
      <c r="X201" s="52">
        <f t="shared" si="47"/>
        <v>60.666666666666671</v>
      </c>
      <c r="Y201" s="52">
        <f t="shared" ref="Y201:Y206" si="49">X201-1</f>
        <v>59.666666666666671</v>
      </c>
      <c r="Z201" s="52">
        <f t="shared" ref="Z201:Z206" si="50">X201+1</f>
        <v>61.666666666666671</v>
      </c>
      <c r="AA201" s="52">
        <f t="shared" si="48"/>
        <v>60.166666666666671</v>
      </c>
      <c r="AB201" s="45"/>
    </row>
    <row r="202" spans="1:28" ht="15.75" customHeight="1" x14ac:dyDescent="0.35">
      <c r="A202" s="48">
        <f>'Sessional + End Term Assessment'!A203</f>
        <v>196</v>
      </c>
      <c r="B202" s="49" t="str">
        <f>'Sessional + End Term Assessment'!B203</f>
        <v>23ETCEC013</v>
      </c>
      <c r="C202" s="49" t="str">
        <f>'Sessional + End Term Assessment'!C203</f>
        <v>SUMIT GOSWAMI</v>
      </c>
      <c r="D202" s="50">
        <f t="shared" si="43"/>
        <v>22</v>
      </c>
      <c r="E202" s="7">
        <f t="shared" si="37"/>
        <v>1</v>
      </c>
      <c r="F202" s="7">
        <f t="shared" si="38"/>
        <v>1</v>
      </c>
      <c r="G202" s="7">
        <f t="shared" si="39"/>
        <v>1</v>
      </c>
      <c r="H202" s="50">
        <f t="shared" si="44"/>
        <v>23</v>
      </c>
      <c r="I202" s="7">
        <f t="shared" si="40"/>
        <v>1</v>
      </c>
      <c r="J202" s="7">
        <f t="shared" si="41"/>
        <v>1</v>
      </c>
      <c r="K202" s="7">
        <f t="shared" si="42"/>
        <v>1</v>
      </c>
      <c r="L202" s="88">
        <f t="shared" si="45"/>
        <v>7.6666666666666714</v>
      </c>
      <c r="M202" s="7">
        <f t="shared" si="46"/>
        <v>1</v>
      </c>
      <c r="N202" s="7">
        <f t="shared" si="35"/>
        <v>0</v>
      </c>
      <c r="O202" s="7">
        <f t="shared" si="36"/>
        <v>0</v>
      </c>
      <c r="P202" s="56"/>
      <c r="Q202" s="45"/>
      <c r="R202" s="45"/>
      <c r="S202" s="69">
        <v>52.666666666666671</v>
      </c>
      <c r="T202" s="52"/>
      <c r="U202" s="45"/>
      <c r="V202" s="45"/>
      <c r="W202" s="19">
        <v>23</v>
      </c>
      <c r="X202" s="52">
        <f t="shared" si="47"/>
        <v>53.666666666666671</v>
      </c>
      <c r="Y202" s="52">
        <f t="shared" si="49"/>
        <v>52.666666666666671</v>
      </c>
      <c r="Z202" s="52">
        <f t="shared" si="50"/>
        <v>54.666666666666671</v>
      </c>
      <c r="AA202" s="52">
        <f t="shared" si="48"/>
        <v>53.166666666666671</v>
      </c>
      <c r="AB202" s="45"/>
    </row>
    <row r="203" spans="1:28" ht="15.75" customHeight="1" x14ac:dyDescent="0.35">
      <c r="A203" s="48">
        <f>'Sessional + End Term Assessment'!A204</f>
        <v>197</v>
      </c>
      <c r="B203" s="49" t="str">
        <f>'Sessional + End Term Assessment'!B204</f>
        <v>23ETCME001</v>
      </c>
      <c r="C203" s="49" t="str">
        <f>'Sessional + End Term Assessment'!C204</f>
        <v>MANOJ MEGHWAL</v>
      </c>
      <c r="D203" s="50">
        <f t="shared" si="43"/>
        <v>25</v>
      </c>
      <c r="E203" s="7">
        <f t="shared" si="37"/>
        <v>1</v>
      </c>
      <c r="F203" s="7">
        <f t="shared" si="38"/>
        <v>1</v>
      </c>
      <c r="G203" s="7">
        <f t="shared" si="39"/>
        <v>1</v>
      </c>
      <c r="H203" s="50">
        <f t="shared" si="44"/>
        <v>26</v>
      </c>
      <c r="I203" s="7">
        <f t="shared" si="40"/>
        <v>1</v>
      </c>
      <c r="J203" s="7">
        <f t="shared" si="41"/>
        <v>1</v>
      </c>
      <c r="K203" s="7">
        <f t="shared" si="42"/>
        <v>1</v>
      </c>
      <c r="L203" s="88">
        <f t="shared" si="45"/>
        <v>11</v>
      </c>
      <c r="M203" s="7">
        <f t="shared" si="46"/>
        <v>1</v>
      </c>
      <c r="N203" s="7">
        <f t="shared" si="35"/>
        <v>1</v>
      </c>
      <c r="O203" s="7">
        <f t="shared" si="36"/>
        <v>1</v>
      </c>
      <c r="P203" s="56"/>
      <c r="Q203" s="45"/>
      <c r="R203" s="45"/>
      <c r="S203" s="69">
        <v>62</v>
      </c>
      <c r="T203" s="52"/>
      <c r="U203" s="45"/>
      <c r="V203" s="45"/>
      <c r="W203" s="19">
        <v>27</v>
      </c>
      <c r="X203" s="52">
        <f t="shared" si="47"/>
        <v>63</v>
      </c>
      <c r="Y203" s="52">
        <f t="shared" si="49"/>
        <v>62</v>
      </c>
      <c r="Z203" s="52">
        <f t="shared" si="50"/>
        <v>64</v>
      </c>
      <c r="AA203" s="52">
        <f t="shared" si="48"/>
        <v>62.5</v>
      </c>
      <c r="AB203" s="45"/>
    </row>
    <row r="204" spans="1:28" ht="15.75" customHeight="1" x14ac:dyDescent="0.35">
      <c r="A204" s="48">
        <f>'Sessional + End Term Assessment'!A205</f>
        <v>198</v>
      </c>
      <c r="B204" s="49" t="str">
        <f>'Sessional + End Term Assessment'!B205</f>
        <v>23ETCME002</v>
      </c>
      <c r="C204" s="49" t="str">
        <f>'Sessional + End Term Assessment'!C205</f>
        <v>SAHIL GARASIYA</v>
      </c>
      <c r="D204" s="50" t="e">
        <f t="shared" si="43"/>
        <v>#VALUE!</v>
      </c>
      <c r="E204" s="50" t="s">
        <v>86</v>
      </c>
      <c r="F204" s="50" t="s">
        <v>86</v>
      </c>
      <c r="G204" s="50" t="s">
        <v>86</v>
      </c>
      <c r="H204" s="50" t="e">
        <f t="shared" si="44"/>
        <v>#VALUE!</v>
      </c>
      <c r="I204" s="50" t="s">
        <v>86</v>
      </c>
      <c r="J204" s="50" t="s">
        <v>86</v>
      </c>
      <c r="K204" s="50" t="s">
        <v>86</v>
      </c>
      <c r="L204" s="50" t="s">
        <v>86</v>
      </c>
      <c r="M204" s="7">
        <f t="shared" si="46"/>
        <v>1</v>
      </c>
      <c r="N204" s="7">
        <f t="shared" si="35"/>
        <v>1</v>
      </c>
      <c r="O204" s="7">
        <f t="shared" si="36"/>
        <v>1</v>
      </c>
      <c r="P204" s="56"/>
      <c r="Q204" s="45"/>
      <c r="R204" s="45"/>
      <c r="S204" s="69" t="e">
        <v>#VALUE!</v>
      </c>
      <c r="T204" s="52"/>
      <c r="U204" s="45"/>
      <c r="V204" s="45"/>
      <c r="W204" s="19" t="s">
        <v>86</v>
      </c>
      <c r="X204" s="52" t="e">
        <f t="shared" si="47"/>
        <v>#VALUE!</v>
      </c>
      <c r="Y204" s="52" t="e">
        <f t="shared" si="49"/>
        <v>#VALUE!</v>
      </c>
      <c r="Z204" s="52" t="e">
        <f t="shared" si="50"/>
        <v>#VALUE!</v>
      </c>
      <c r="AA204" s="52" t="e">
        <f t="shared" si="48"/>
        <v>#VALUE!</v>
      </c>
      <c r="AB204" s="45"/>
    </row>
    <row r="205" spans="1:28" ht="15.75" customHeight="1" x14ac:dyDescent="0.35">
      <c r="A205" s="48">
        <f>'Sessional + End Term Assessment'!A206</f>
        <v>199</v>
      </c>
      <c r="B205" s="49" t="str">
        <f>'Sessional + End Term Assessment'!B206</f>
        <v>23ETCME003</v>
      </c>
      <c r="C205" s="49" t="str">
        <f>'Sessional + End Term Assessment'!C206</f>
        <v>VIKAS MEGHWAL</v>
      </c>
      <c r="D205" s="50" t="e">
        <f t="shared" si="43"/>
        <v>#VALUE!</v>
      </c>
      <c r="E205" s="7" t="e">
        <f>IF(D205&gt;=($D$6*0.5),1,0)</f>
        <v>#VALUE!</v>
      </c>
      <c r="F205" s="7" t="e">
        <f>IF(D205&gt;=($D$6*0.6),1,0)</f>
        <v>#VALUE!</v>
      </c>
      <c r="G205" s="7" t="e">
        <f>IF(D205&gt;=($D$6*0.7),1,0)</f>
        <v>#VALUE!</v>
      </c>
      <c r="H205" s="50" t="e">
        <f t="shared" si="44"/>
        <v>#VALUE!</v>
      </c>
      <c r="I205" s="7" t="e">
        <f>IF(H205&gt;=($H$6*0.5),1,0)</f>
        <v>#VALUE!</v>
      </c>
      <c r="J205" s="50" t="s">
        <v>86</v>
      </c>
      <c r="K205" s="50" t="s">
        <v>86</v>
      </c>
      <c r="L205" s="50" t="s">
        <v>86</v>
      </c>
      <c r="M205" s="7">
        <f t="shared" si="46"/>
        <v>1</v>
      </c>
      <c r="N205" s="7">
        <f t="shared" si="35"/>
        <v>1</v>
      </c>
      <c r="O205" s="7">
        <f t="shared" si="36"/>
        <v>1</v>
      </c>
      <c r="P205" s="56"/>
      <c r="Q205" s="45"/>
      <c r="R205" s="45"/>
      <c r="S205" s="69" t="e">
        <v>#VALUE!</v>
      </c>
      <c r="T205" s="52"/>
      <c r="U205" s="45"/>
      <c r="V205" s="45"/>
      <c r="W205" s="19" t="s">
        <v>86</v>
      </c>
      <c r="X205" s="52" t="e">
        <f t="shared" si="47"/>
        <v>#VALUE!</v>
      </c>
      <c r="Y205" s="52" t="e">
        <f t="shared" si="49"/>
        <v>#VALUE!</v>
      </c>
      <c r="Z205" s="52" t="e">
        <f t="shared" si="50"/>
        <v>#VALUE!</v>
      </c>
      <c r="AA205" s="52" t="e">
        <f t="shared" si="48"/>
        <v>#VALUE!</v>
      </c>
      <c r="AB205" s="45"/>
    </row>
    <row r="206" spans="1:28" ht="15.75" customHeight="1" x14ac:dyDescent="0.35">
      <c r="A206" s="48">
        <f>'Sessional + End Term Assessment'!A207</f>
        <v>200</v>
      </c>
      <c r="B206" s="49" t="str">
        <f>'Sessional + End Term Assessment'!B207</f>
        <v>23ETCME004</v>
      </c>
      <c r="C206" s="49" t="str">
        <f>'Sessional + End Term Assessment'!C207</f>
        <v>VIKASH KUMAR</v>
      </c>
      <c r="D206" s="50">
        <f t="shared" si="43"/>
        <v>25</v>
      </c>
      <c r="E206" s="50" t="s">
        <v>86</v>
      </c>
      <c r="F206" s="50" t="s">
        <v>86</v>
      </c>
      <c r="G206" s="50" t="s">
        <v>86</v>
      </c>
      <c r="H206" s="50">
        <f t="shared" si="44"/>
        <v>26</v>
      </c>
      <c r="I206" s="50" t="s">
        <v>86</v>
      </c>
      <c r="J206" s="50" t="s">
        <v>86</v>
      </c>
      <c r="K206" s="50" t="s">
        <v>86</v>
      </c>
      <c r="L206" s="88">
        <f t="shared" si="45"/>
        <v>11</v>
      </c>
      <c r="M206" s="7">
        <f t="shared" si="46"/>
        <v>1</v>
      </c>
      <c r="N206" s="7">
        <f t="shared" si="35"/>
        <v>1</v>
      </c>
      <c r="O206" s="7">
        <f t="shared" si="36"/>
        <v>1</v>
      </c>
      <c r="P206" s="56"/>
      <c r="Q206" s="45"/>
      <c r="R206" s="45"/>
      <c r="S206" s="69">
        <v>62</v>
      </c>
      <c r="T206" s="52"/>
      <c r="U206" s="45"/>
      <c r="V206" s="45"/>
      <c r="W206" s="19">
        <v>27</v>
      </c>
      <c r="X206" s="52">
        <f t="shared" si="47"/>
        <v>63</v>
      </c>
      <c r="Y206" s="52">
        <f t="shared" si="49"/>
        <v>62</v>
      </c>
      <c r="Z206" s="52">
        <f t="shared" si="50"/>
        <v>64</v>
      </c>
      <c r="AA206" s="52">
        <f t="shared" si="48"/>
        <v>62.5</v>
      </c>
      <c r="AB206" s="45"/>
    </row>
    <row r="207" spans="1:28" ht="15.75" customHeight="1" x14ac:dyDescent="0.3">
      <c r="A207" s="45"/>
      <c r="B207" s="45"/>
      <c r="C207" s="45"/>
      <c r="D207" s="45"/>
      <c r="E207" s="53">
        <f t="shared" ref="E207:G207" si="51">COUNTIF(E7:E206,1)</f>
        <v>195</v>
      </c>
      <c r="F207" s="53">
        <f t="shared" si="51"/>
        <v>195</v>
      </c>
      <c r="G207" s="53">
        <f t="shared" si="51"/>
        <v>153</v>
      </c>
      <c r="H207" s="53"/>
      <c r="I207" s="53">
        <f t="shared" ref="I207:K207" si="52">COUNTIF(I7:I206,1)</f>
        <v>195</v>
      </c>
      <c r="J207" s="53">
        <f t="shared" si="52"/>
        <v>195</v>
      </c>
      <c r="K207" s="53">
        <f t="shared" si="52"/>
        <v>186</v>
      </c>
      <c r="L207" s="53"/>
      <c r="M207" s="53">
        <f t="shared" ref="M207:O207" si="53">COUNTIF(M7:M206,1)</f>
        <v>158</v>
      </c>
      <c r="N207" s="53">
        <f t="shared" si="53"/>
        <v>112</v>
      </c>
      <c r="O207" s="53">
        <f t="shared" si="53"/>
        <v>112</v>
      </c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</row>
    <row r="208" spans="1:28" ht="15.75" customHeight="1" x14ac:dyDescent="0.3">
      <c r="A208" s="45"/>
      <c r="B208" s="45"/>
      <c r="C208" s="45"/>
      <c r="D208" s="45"/>
      <c r="E208" s="45">
        <f t="shared" ref="E208:G208" si="54">IF(E207/$A$206&gt;=0.5,1,0)</f>
        <v>1</v>
      </c>
      <c r="F208" s="45">
        <f t="shared" si="54"/>
        <v>1</v>
      </c>
      <c r="G208" s="45">
        <f t="shared" si="54"/>
        <v>1</v>
      </c>
      <c r="H208" s="45"/>
      <c r="I208" s="45">
        <f t="shared" ref="I208:K208" si="55">IF(I207/$A$206&gt;=0.5,1,0)</f>
        <v>1</v>
      </c>
      <c r="J208" s="45">
        <f t="shared" si="55"/>
        <v>1</v>
      </c>
      <c r="K208" s="45">
        <f t="shared" si="55"/>
        <v>1</v>
      </c>
      <c r="L208" s="45"/>
      <c r="M208" s="45">
        <f t="shared" ref="M208:O208" si="56">IF(M207/$A$206&gt;=0.5,1,0)</f>
        <v>1</v>
      </c>
      <c r="N208" s="45">
        <f t="shared" si="56"/>
        <v>1</v>
      </c>
      <c r="O208" s="45">
        <f t="shared" si="56"/>
        <v>1</v>
      </c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</row>
    <row r="209" spans="1:28" ht="15.75" customHeight="1" thickBot="1" x14ac:dyDescent="0.35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</row>
    <row r="210" spans="1:28" ht="15.75" customHeight="1" thickBot="1" x14ac:dyDescent="0.35">
      <c r="A210" s="45"/>
      <c r="B210" s="45"/>
      <c r="C210" s="45"/>
      <c r="D210" s="45"/>
      <c r="E210" s="119">
        <f>COUNTIF(E7:E206,1)</f>
        <v>195</v>
      </c>
      <c r="F210" s="119">
        <f t="shared" ref="F210:G210" si="57">COUNTIF(F7:F206,1)</f>
        <v>195</v>
      </c>
      <c r="G210" s="119">
        <f t="shared" si="57"/>
        <v>153</v>
      </c>
      <c r="H210" s="45"/>
      <c r="I210" s="119">
        <f>COUNTIF(I7:I206,1)</f>
        <v>195</v>
      </c>
      <c r="J210" s="119">
        <f t="shared" ref="J210:K210" si="58">COUNTIF(J7:J206,1)</f>
        <v>195</v>
      </c>
      <c r="K210" s="119">
        <f t="shared" si="58"/>
        <v>186</v>
      </c>
      <c r="L210" s="45"/>
      <c r="M210" s="119">
        <f>COUNTIF(M7:M206,1)</f>
        <v>158</v>
      </c>
      <c r="N210" s="119">
        <f t="shared" ref="N210:O210" si="59">COUNTIF(N7:N206,1)</f>
        <v>112</v>
      </c>
      <c r="O210" s="119">
        <f t="shared" si="59"/>
        <v>112</v>
      </c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</row>
    <row r="211" spans="1:28" ht="15.75" customHeight="1" thickBot="1" x14ac:dyDescent="0.35">
      <c r="A211" s="45"/>
      <c r="B211" s="45"/>
      <c r="C211" s="45"/>
      <c r="D211" s="45"/>
      <c r="E211" s="120">
        <f>IF($A$206/E208&gt;=0.7,1,0)</f>
        <v>1</v>
      </c>
      <c r="F211" s="120">
        <f t="shared" ref="F211:G211" si="60">IF($A$206/F208&gt;=0.7,1,0)</f>
        <v>1</v>
      </c>
      <c r="G211" s="120">
        <f t="shared" si="60"/>
        <v>1</v>
      </c>
      <c r="H211" s="45"/>
      <c r="I211" s="120">
        <f>IF($A$206/I208&gt;=0.7,1,0)</f>
        <v>1</v>
      </c>
      <c r="J211" s="120">
        <f t="shared" ref="J211:K211" si="61">IF($A$206/J208&gt;=0.7,1,0)</f>
        <v>1</v>
      </c>
      <c r="K211" s="120">
        <f t="shared" si="61"/>
        <v>1</v>
      </c>
      <c r="L211" s="45"/>
      <c r="M211" s="120">
        <f>IF($A$206/M208&gt;=0.7,1,0)</f>
        <v>1</v>
      </c>
      <c r="N211" s="120">
        <f t="shared" ref="N211:O211" si="62">IF($A$206/N208&gt;=0.7,1,0)</f>
        <v>1</v>
      </c>
      <c r="O211" s="120">
        <f t="shared" si="62"/>
        <v>1</v>
      </c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</row>
    <row r="212" spans="1:28" ht="15.75" customHeight="1" thickBot="1" x14ac:dyDescent="0.35">
      <c r="A212" s="45"/>
      <c r="B212" s="45"/>
      <c r="C212" s="45"/>
      <c r="D212" s="45"/>
      <c r="E212" s="120">
        <f>E207/200*100</f>
        <v>97.5</v>
      </c>
      <c r="F212" s="120">
        <f t="shared" ref="F212:G212" si="63">F207/200*100</f>
        <v>97.5</v>
      </c>
      <c r="G212" s="120">
        <f t="shared" si="63"/>
        <v>76.5</v>
      </c>
      <c r="H212" s="45"/>
      <c r="I212" s="120">
        <f>I207/200*100</f>
        <v>97.5</v>
      </c>
      <c r="J212" s="120">
        <f t="shared" ref="J212:K212" si="64">J207/200*100</f>
        <v>97.5</v>
      </c>
      <c r="K212" s="120">
        <f t="shared" si="64"/>
        <v>93</v>
      </c>
      <c r="L212" s="45"/>
      <c r="M212" s="120">
        <f>M207/200*100</f>
        <v>79</v>
      </c>
      <c r="N212" s="120">
        <f t="shared" ref="N212:O212" si="65">N207/200*100</f>
        <v>56.000000000000007</v>
      </c>
      <c r="O212" s="120">
        <f t="shared" si="65"/>
        <v>56.000000000000007</v>
      </c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</row>
    <row r="213" spans="1:28" ht="15.75" customHeight="1" x14ac:dyDescent="0.3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</row>
    <row r="214" spans="1:28" ht="15.75" customHeight="1" x14ac:dyDescent="0.3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</row>
    <row r="215" spans="1:28" ht="15.75" customHeight="1" x14ac:dyDescent="0.3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</row>
    <row r="216" spans="1:28" ht="15.75" customHeight="1" x14ac:dyDescent="0.3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</row>
    <row r="217" spans="1:28" ht="15.75" customHeight="1" x14ac:dyDescent="0.3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</row>
    <row r="218" spans="1:28" ht="15.75" customHeight="1" x14ac:dyDescent="0.3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</row>
    <row r="219" spans="1:28" ht="15.75" customHeight="1" x14ac:dyDescent="0.3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</row>
    <row r="220" spans="1:28" ht="15.75" customHeight="1" x14ac:dyDescent="0.3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</row>
    <row r="221" spans="1:28" ht="15.75" customHeight="1" x14ac:dyDescent="0.3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</row>
    <row r="222" spans="1:28" ht="15.75" customHeight="1" x14ac:dyDescent="0.3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</row>
    <row r="223" spans="1:28" ht="15.75" customHeight="1" x14ac:dyDescent="0.3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</row>
    <row r="224" spans="1:28" ht="15.75" customHeight="1" x14ac:dyDescent="0.3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</row>
    <row r="225" spans="1:28" ht="15.75" customHeight="1" x14ac:dyDescent="0.3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</row>
    <row r="226" spans="1:28" ht="15.75" customHeight="1" x14ac:dyDescent="0.3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</row>
    <row r="227" spans="1:28" ht="15.75" customHeight="1" x14ac:dyDescent="0.3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</row>
    <row r="228" spans="1:28" ht="15.75" customHeight="1" x14ac:dyDescent="0.3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</row>
    <row r="229" spans="1:28" ht="15.75" customHeight="1" x14ac:dyDescent="0.3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</row>
    <row r="230" spans="1:28" ht="15.75" customHeight="1" x14ac:dyDescent="0.3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</row>
    <row r="231" spans="1:28" ht="15.75" customHeight="1" x14ac:dyDescent="0.3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</row>
    <row r="232" spans="1:28" ht="15.75" customHeight="1" x14ac:dyDescent="0.3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</row>
    <row r="233" spans="1:28" ht="15.75" customHeight="1" x14ac:dyDescent="0.3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</row>
    <row r="234" spans="1:28" ht="15.75" customHeight="1" x14ac:dyDescent="0.3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</row>
    <row r="235" spans="1:28" ht="15.75" customHeight="1" x14ac:dyDescent="0.3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</row>
    <row r="236" spans="1:28" ht="15.75" customHeight="1" x14ac:dyDescent="0.3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</row>
    <row r="237" spans="1:28" ht="15.75" customHeight="1" x14ac:dyDescent="0.3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</row>
    <row r="238" spans="1:28" ht="15.75" customHeight="1" x14ac:dyDescent="0.3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</row>
    <row r="239" spans="1:28" ht="15.75" customHeight="1" x14ac:dyDescent="0.3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</row>
    <row r="240" spans="1:28" ht="15.75" customHeight="1" x14ac:dyDescent="0.3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</row>
    <row r="241" spans="1:28" ht="15.75" customHeight="1" x14ac:dyDescent="0.3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</row>
    <row r="242" spans="1:28" ht="15.75" customHeight="1" x14ac:dyDescent="0.3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</row>
    <row r="243" spans="1:28" ht="15.75" customHeight="1" x14ac:dyDescent="0.3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</row>
    <row r="244" spans="1:28" ht="15.75" customHeight="1" x14ac:dyDescent="0.3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</row>
    <row r="245" spans="1:28" ht="15.75" customHeight="1" x14ac:dyDescent="0.3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</row>
    <row r="246" spans="1:28" ht="15.75" customHeight="1" x14ac:dyDescent="0.3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</row>
    <row r="247" spans="1:28" ht="15.75" customHeight="1" x14ac:dyDescent="0.3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</row>
    <row r="248" spans="1:28" ht="15.75" customHeight="1" x14ac:dyDescent="0.3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</row>
    <row r="249" spans="1:28" ht="15.75" customHeight="1" x14ac:dyDescent="0.3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</row>
    <row r="250" spans="1:28" ht="15.75" customHeight="1" x14ac:dyDescent="0.3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</row>
    <row r="251" spans="1:28" ht="15.75" customHeight="1" x14ac:dyDescent="0.3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</row>
    <row r="252" spans="1:28" ht="15.75" customHeight="1" x14ac:dyDescent="0.3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</row>
    <row r="253" spans="1:28" ht="15.75" customHeight="1" x14ac:dyDescent="0.3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</row>
    <row r="254" spans="1:28" ht="15.75" customHeight="1" x14ac:dyDescent="0.3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</row>
    <row r="255" spans="1:28" ht="15.75" customHeight="1" x14ac:dyDescent="0.3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</row>
    <row r="256" spans="1:28" ht="15.75" customHeight="1" x14ac:dyDescent="0.3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</row>
    <row r="257" spans="1:28" ht="15.75" customHeight="1" x14ac:dyDescent="0.3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</row>
    <row r="258" spans="1:28" ht="15.75" customHeight="1" x14ac:dyDescent="0.3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</row>
    <row r="259" spans="1:28" ht="15.75" customHeight="1" x14ac:dyDescent="0.3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</row>
    <row r="260" spans="1:28" ht="15.75" customHeight="1" x14ac:dyDescent="0.3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</row>
    <row r="261" spans="1:28" ht="15.75" customHeight="1" x14ac:dyDescent="0.3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</row>
    <row r="262" spans="1:28" ht="15.75" customHeight="1" x14ac:dyDescent="0.3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</row>
    <row r="263" spans="1:28" ht="15.75" customHeight="1" x14ac:dyDescent="0.3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</row>
    <row r="264" spans="1:28" ht="15.75" customHeight="1" x14ac:dyDescent="0.3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</row>
    <row r="265" spans="1:28" ht="15.75" customHeight="1" x14ac:dyDescent="0.3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</row>
    <row r="266" spans="1:28" ht="15.75" customHeight="1" x14ac:dyDescent="0.3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</row>
    <row r="267" spans="1:28" ht="15.75" customHeight="1" x14ac:dyDescent="0.3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</row>
    <row r="268" spans="1:28" ht="15.75" customHeight="1" x14ac:dyDescent="0.3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</row>
    <row r="269" spans="1:28" ht="15.75" customHeight="1" x14ac:dyDescent="0.3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</row>
    <row r="270" spans="1:28" ht="15.75" customHeight="1" x14ac:dyDescent="0.3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</row>
    <row r="271" spans="1:28" ht="15.75" customHeight="1" x14ac:dyDescent="0.3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</row>
    <row r="272" spans="1:28" ht="15.75" customHeight="1" x14ac:dyDescent="0.3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</row>
    <row r="273" spans="1:28" ht="15.75" customHeight="1" x14ac:dyDescent="0.3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</row>
    <row r="274" spans="1:28" ht="15.75" customHeight="1" x14ac:dyDescent="0.3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</row>
    <row r="275" spans="1:28" ht="15.75" customHeight="1" x14ac:dyDescent="0.3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</row>
    <row r="276" spans="1:28" ht="15.75" customHeight="1" x14ac:dyDescent="0.3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</row>
    <row r="277" spans="1:28" ht="15.75" customHeight="1" x14ac:dyDescent="0.3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</row>
    <row r="278" spans="1:28" ht="15.75" customHeight="1" x14ac:dyDescent="0.3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</row>
    <row r="279" spans="1:28" ht="15.75" customHeight="1" x14ac:dyDescent="0.3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</row>
    <row r="280" spans="1:28" ht="15.75" customHeight="1" x14ac:dyDescent="0.3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</row>
    <row r="281" spans="1:28" ht="15.75" customHeight="1" x14ac:dyDescent="0.3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</row>
    <row r="282" spans="1:28" ht="15.75" customHeight="1" x14ac:dyDescent="0.3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</row>
    <row r="283" spans="1:28" ht="15.75" customHeight="1" x14ac:dyDescent="0.3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</row>
    <row r="284" spans="1:28" ht="15.75" customHeight="1" x14ac:dyDescent="0.3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</row>
    <row r="285" spans="1:28" ht="15.75" customHeight="1" x14ac:dyDescent="0.3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</row>
    <row r="286" spans="1:28" ht="15.75" customHeight="1" x14ac:dyDescent="0.3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</row>
    <row r="287" spans="1:28" ht="15.75" customHeight="1" x14ac:dyDescent="0.3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</row>
    <row r="288" spans="1:28" ht="15.75" customHeight="1" x14ac:dyDescent="0.3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</row>
    <row r="289" spans="1:28" ht="15.75" customHeight="1" x14ac:dyDescent="0.3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</row>
    <row r="290" spans="1:28" ht="15.75" customHeight="1" x14ac:dyDescent="0.3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</row>
    <row r="291" spans="1:28" ht="15.75" customHeight="1" x14ac:dyDescent="0.3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</row>
    <row r="292" spans="1:28" ht="15.75" customHeight="1" x14ac:dyDescent="0.3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</row>
    <row r="293" spans="1:28" ht="15.75" customHeight="1" x14ac:dyDescent="0.3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</row>
    <row r="294" spans="1:28" ht="15.75" customHeight="1" x14ac:dyDescent="0.3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</row>
    <row r="295" spans="1:28" ht="15.75" customHeight="1" x14ac:dyDescent="0.3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</row>
    <row r="296" spans="1:28" ht="15.75" customHeight="1" x14ac:dyDescent="0.3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</row>
    <row r="297" spans="1:28" ht="15.75" customHeight="1" x14ac:dyDescent="0.3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</row>
    <row r="298" spans="1:28" ht="15.75" customHeight="1" x14ac:dyDescent="0.3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</row>
    <row r="299" spans="1:28" ht="15.75" customHeight="1" x14ac:dyDescent="0.3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</row>
    <row r="300" spans="1:28" ht="15.75" customHeight="1" x14ac:dyDescent="0.3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</row>
    <row r="301" spans="1:28" ht="15.75" customHeight="1" x14ac:dyDescent="0.3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</row>
    <row r="302" spans="1:28" ht="15.75" customHeight="1" x14ac:dyDescent="0.3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</row>
    <row r="303" spans="1:28" ht="15.75" customHeight="1" x14ac:dyDescent="0.3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</row>
    <row r="304" spans="1:28" ht="15.75" customHeight="1" x14ac:dyDescent="0.3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</row>
    <row r="305" spans="1:28" ht="15.75" customHeight="1" x14ac:dyDescent="0.3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</row>
    <row r="306" spans="1:28" ht="15.75" customHeight="1" x14ac:dyDescent="0.3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</row>
    <row r="307" spans="1:28" ht="15.75" customHeight="1" x14ac:dyDescent="0.3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</row>
    <row r="308" spans="1:28" ht="15.75" customHeight="1" x14ac:dyDescent="0.3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</row>
    <row r="309" spans="1:28" ht="15.75" customHeight="1" x14ac:dyDescent="0.3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</row>
    <row r="310" spans="1:28" ht="15.75" customHeight="1" x14ac:dyDescent="0.3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</row>
    <row r="311" spans="1:28" ht="15.75" customHeight="1" x14ac:dyDescent="0.3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</row>
    <row r="312" spans="1:28" ht="15.75" customHeight="1" x14ac:dyDescent="0.3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</row>
    <row r="313" spans="1:28" ht="15.75" customHeight="1" x14ac:dyDescent="0.3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</row>
    <row r="314" spans="1:28" ht="15.75" customHeight="1" x14ac:dyDescent="0.3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</row>
    <row r="315" spans="1:28" ht="15.75" customHeight="1" x14ac:dyDescent="0.3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</row>
    <row r="316" spans="1:28" ht="15.75" customHeight="1" x14ac:dyDescent="0.3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</row>
    <row r="317" spans="1:28" ht="15.75" customHeight="1" x14ac:dyDescent="0.3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</row>
    <row r="318" spans="1:28" ht="15.75" customHeight="1" x14ac:dyDescent="0.3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</row>
    <row r="319" spans="1:28" ht="15.75" customHeight="1" x14ac:dyDescent="0.3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</row>
    <row r="320" spans="1:28" ht="15.75" customHeight="1" x14ac:dyDescent="0.3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</row>
    <row r="321" spans="1:28" ht="15.75" customHeight="1" x14ac:dyDescent="0.3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</row>
    <row r="322" spans="1:28" ht="15.75" customHeight="1" x14ac:dyDescent="0.3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</row>
    <row r="323" spans="1:28" ht="15.75" customHeight="1" x14ac:dyDescent="0.3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</row>
    <row r="324" spans="1:28" ht="15.75" customHeight="1" x14ac:dyDescent="0.3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</row>
    <row r="325" spans="1:28" ht="15.75" customHeight="1" x14ac:dyDescent="0.3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</row>
    <row r="326" spans="1:28" ht="15.75" customHeight="1" x14ac:dyDescent="0.3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</row>
    <row r="327" spans="1:28" ht="15.75" customHeight="1" x14ac:dyDescent="0.3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</row>
    <row r="328" spans="1:28" ht="15.75" customHeight="1" x14ac:dyDescent="0.3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</row>
    <row r="329" spans="1:28" ht="15.75" customHeight="1" x14ac:dyDescent="0.3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</row>
    <row r="330" spans="1:28" ht="15.75" customHeight="1" x14ac:dyDescent="0.3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</row>
    <row r="331" spans="1:28" ht="15.75" customHeight="1" x14ac:dyDescent="0.3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</row>
    <row r="332" spans="1:28" ht="15.75" customHeight="1" x14ac:dyDescent="0.3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</row>
    <row r="333" spans="1:28" ht="15.75" customHeight="1" x14ac:dyDescent="0.3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</row>
    <row r="334" spans="1:28" ht="15.75" customHeight="1" x14ac:dyDescent="0.3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</row>
    <row r="335" spans="1:28" ht="15.75" customHeight="1" x14ac:dyDescent="0.3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</row>
    <row r="336" spans="1:28" ht="15.75" customHeight="1" x14ac:dyDescent="0.3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</row>
    <row r="337" spans="1:28" ht="15.75" customHeight="1" x14ac:dyDescent="0.3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</row>
    <row r="338" spans="1:28" ht="15.75" customHeight="1" x14ac:dyDescent="0.3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</row>
    <row r="339" spans="1:28" ht="15.75" customHeight="1" x14ac:dyDescent="0.3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</row>
    <row r="340" spans="1:28" ht="15.75" customHeight="1" x14ac:dyDescent="0.3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</row>
    <row r="341" spans="1:28" ht="15.75" customHeight="1" x14ac:dyDescent="0.3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</row>
    <row r="342" spans="1:28" ht="15.75" customHeight="1" x14ac:dyDescent="0.3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</row>
    <row r="343" spans="1:28" ht="15.75" customHeight="1" x14ac:dyDescent="0.3"/>
    <row r="344" spans="1:28" ht="15.75" customHeight="1" x14ac:dyDescent="0.3"/>
    <row r="345" spans="1:28" ht="15.75" customHeight="1" x14ac:dyDescent="0.3"/>
    <row r="346" spans="1:28" ht="15.75" customHeight="1" x14ac:dyDescent="0.3"/>
    <row r="347" spans="1:28" ht="15.75" customHeight="1" x14ac:dyDescent="0.3"/>
    <row r="348" spans="1:28" ht="15.75" customHeight="1" x14ac:dyDescent="0.3"/>
    <row r="349" spans="1:28" ht="15.75" customHeight="1" x14ac:dyDescent="0.3"/>
    <row r="350" spans="1:28" ht="15.75" customHeight="1" x14ac:dyDescent="0.3"/>
    <row r="351" spans="1:28" ht="15.75" customHeight="1" x14ac:dyDescent="0.3"/>
    <row r="352" spans="1:28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6">
    <mergeCell ref="K5:K6"/>
    <mergeCell ref="M5:M6"/>
    <mergeCell ref="N5:N6"/>
    <mergeCell ref="A1:S1"/>
    <mergeCell ref="A2:S2"/>
    <mergeCell ref="A3:S3"/>
    <mergeCell ref="A4:A6"/>
    <mergeCell ref="B4:B6"/>
    <mergeCell ref="D4:R4"/>
    <mergeCell ref="S4:S5"/>
    <mergeCell ref="O5:O6"/>
    <mergeCell ref="E5:E6"/>
    <mergeCell ref="F5:F6"/>
    <mergeCell ref="G5:G6"/>
    <mergeCell ref="I5:I6"/>
    <mergeCell ref="J5:J6"/>
  </mergeCells>
  <conditionalFormatting sqref="E7:G176 I7:K176 E178:G206 I178:K206 M7:O206">
    <cfRule type="cellIs" dxfId="9" priority="7" operator="equal">
      <formula>0</formula>
    </cfRule>
  </conditionalFormatting>
  <conditionalFormatting sqref="W7:W206">
    <cfRule type="containsText" dxfId="8" priority="4" operator="containsText" text="f">
      <formula>NOT(ISERROR(SEARCH(("f"),(W7))))</formula>
    </cfRule>
    <cfRule type="cellIs" dxfId="7" priority="6" operator="equal">
      <formula>"F"</formula>
    </cfRule>
    <cfRule type="colorScale" priority="17">
      <colorScale>
        <cfvo type="formula" val="F"/>
        <cfvo type="max"/>
        <color rgb="FFFF7128"/>
        <color rgb="FFFFEF9C"/>
      </colorScale>
    </cfRule>
  </conditionalFormatting>
  <conditionalFormatting sqref="W42 W50 W52 W58:W59 W67 W71">
    <cfRule type="containsText" dxfId="6" priority="8" operator="containsText" text="AB">
      <formula>NOT(ISERROR(SEARCH(("AB"),(W42))))</formula>
    </cfRule>
  </conditionalFormatting>
  <conditionalFormatting sqref="W42 W50 W52 W58:W60 W67:W68 W71 W124:W206">
    <cfRule type="containsText" dxfId="5" priority="5" operator="containsText" text="AB">
      <formula>NOT(ISERROR(SEARCH(("AB"),(W42))))</formula>
    </cfRule>
  </conditionalFormatting>
  <conditionalFormatting sqref="W124:W206">
    <cfRule type="containsText" dxfId="4" priority="9" operator="containsText" text="AB">
      <formula>NOT(ISERROR(SEARCH(("AB"),(W124))))</formula>
    </cfRule>
  </conditionalFormatting>
  <conditionalFormatting sqref="W182:W206">
    <cfRule type="colorScale" priority="18">
      <colorScale>
        <cfvo type="formula" val="F"/>
        <cfvo type="max"/>
        <color rgb="FFFF7128"/>
        <color rgb="FFFFEF9C"/>
      </colorScale>
    </cfRule>
  </conditionalFormatting>
  <conditionalFormatting sqref="L195">
    <cfRule type="cellIs" dxfId="2" priority="3" operator="equal">
      <formula>0</formula>
    </cfRule>
  </conditionalFormatting>
  <conditionalFormatting sqref="L204">
    <cfRule type="cellIs" dxfId="1" priority="2" operator="equal">
      <formula>0</formula>
    </cfRule>
  </conditionalFormatting>
  <conditionalFormatting sqref="L205">
    <cfRule type="cellIs" dxfId="0" priority="1" operator="equal">
      <formula>0</formula>
    </cfRule>
  </conditionalFormatting>
  <pageMargins left="0.7" right="0.7" top="0.75" bottom="0.75" header="0" footer="0"/>
  <pageSetup paperSize="9" orientation="landscape"/>
  <rowBreaks count="2" manualBreakCount="2">
    <brk id="36" man="1"/>
    <brk id="6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topLeftCell="A28" workbookViewId="0">
      <selection activeCell="H6" sqref="H6"/>
    </sheetView>
  </sheetViews>
  <sheetFormatPr defaultColWidth="12.6640625" defaultRowHeight="15" customHeight="1" x14ac:dyDescent="0.3"/>
  <cols>
    <col min="1" max="1" width="8.9140625" customWidth="1"/>
    <col min="2" max="2" width="24.9140625" customWidth="1"/>
    <col min="3" max="3" width="30.9140625" customWidth="1"/>
    <col min="4" max="4" width="13.1640625" customWidth="1"/>
    <col min="5" max="5" width="10.9140625" customWidth="1"/>
    <col min="6" max="26" width="8.9140625" customWidth="1"/>
  </cols>
  <sheetData>
    <row r="1" spans="1:26" ht="21" customHeight="1" x14ac:dyDescent="0.45">
      <c r="A1" s="57" t="s">
        <v>471</v>
      </c>
      <c r="B1" s="57"/>
      <c r="C1" s="57"/>
      <c r="D1" s="57"/>
      <c r="E1" s="57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</row>
    <row r="2" spans="1:26" ht="69" customHeight="1" x14ac:dyDescent="0.35">
      <c r="A2" s="59" t="s">
        <v>472</v>
      </c>
      <c r="B2" s="59" t="s">
        <v>473</v>
      </c>
      <c r="C2" s="59" t="s">
        <v>474</v>
      </c>
      <c r="D2" s="60" t="s">
        <v>475</v>
      </c>
      <c r="E2" s="60" t="s">
        <v>476</v>
      </c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</row>
    <row r="3" spans="1:26" ht="15.75" customHeight="1" x14ac:dyDescent="0.35">
      <c r="A3" s="62">
        <f>'Sessional + End Term Assessment'!A8</f>
        <v>1</v>
      </c>
      <c r="B3" s="63" t="str">
        <f>'Sessional + End Term Assessment'!B8</f>
        <v>23ETCCS001</v>
      </c>
      <c r="C3" s="63" t="str">
        <f>'Sessional + End Term Assessment'!C8</f>
        <v>AAKANSHA SILAWAT</v>
      </c>
      <c r="D3" s="64">
        <v>48</v>
      </c>
      <c r="E3" s="53" t="str">
        <f t="shared" ref="E3:E199" si="0">IF(D3&lt;=45,"Y","N")</f>
        <v>N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</row>
    <row r="4" spans="1:26" ht="15.75" customHeight="1" x14ac:dyDescent="0.35">
      <c r="A4" s="62">
        <f>'Sessional + End Term Assessment'!A9</f>
        <v>2</v>
      </c>
      <c r="B4" s="63" t="str">
        <f>'Sessional + End Term Assessment'!B9</f>
        <v>23ETCCS002</v>
      </c>
      <c r="C4" s="63" t="str">
        <f>'Sessional + End Term Assessment'!C9</f>
        <v>ABHINAV MISHRA</v>
      </c>
      <c r="D4" s="89">
        <v>50.333333333333329</v>
      </c>
      <c r="E4" s="53" t="str">
        <f t="shared" si="0"/>
        <v>N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</row>
    <row r="5" spans="1:26" ht="15.75" customHeight="1" x14ac:dyDescent="0.35">
      <c r="A5" s="62">
        <f>'Sessional + End Term Assessment'!A10</f>
        <v>3</v>
      </c>
      <c r="B5" s="63" t="str">
        <f>'Sessional + End Term Assessment'!B10</f>
        <v>23ETCCS003</v>
      </c>
      <c r="C5" s="63" t="str">
        <f>'Sessional + End Term Assessment'!C10</f>
        <v>ACHAL JAIN</v>
      </c>
      <c r="D5" s="89">
        <v>48</v>
      </c>
      <c r="E5" s="53" t="str">
        <f t="shared" si="0"/>
        <v>N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</row>
    <row r="6" spans="1:26" ht="15.75" customHeight="1" x14ac:dyDescent="0.35">
      <c r="A6" s="62">
        <f>'Sessional + End Term Assessment'!A11</f>
        <v>4</v>
      </c>
      <c r="B6" s="63" t="str">
        <f>'Sessional + End Term Assessment'!B11</f>
        <v>23ETCCS004</v>
      </c>
      <c r="C6" s="63" t="str">
        <f>'Sessional + End Term Assessment'!C11</f>
        <v>ADITYA SISODIYA</v>
      </c>
      <c r="D6" s="89">
        <v>55</v>
      </c>
      <c r="E6" s="53" t="str">
        <f t="shared" si="0"/>
        <v>N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26" ht="15.75" customHeight="1" x14ac:dyDescent="0.35">
      <c r="A7" s="62">
        <f>'Sessional + End Term Assessment'!A12</f>
        <v>5</v>
      </c>
      <c r="B7" s="63" t="str">
        <f>'Sessional + End Term Assessment'!B12</f>
        <v>23ETCCS005</v>
      </c>
      <c r="C7" s="63" t="str">
        <f>'Sessional + End Term Assessment'!C12</f>
        <v>AKSHAT JAIN</v>
      </c>
      <c r="D7" s="89">
        <v>45.666666666666664</v>
      </c>
      <c r="E7" s="53" t="str">
        <f t="shared" si="0"/>
        <v>N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</row>
    <row r="8" spans="1:26" ht="15.75" customHeight="1" x14ac:dyDescent="0.35">
      <c r="A8" s="62">
        <f>'Sessional + End Term Assessment'!A13</f>
        <v>6</v>
      </c>
      <c r="B8" s="63" t="str">
        <f>'Sessional + End Term Assessment'!B13</f>
        <v>23ETCCS006</v>
      </c>
      <c r="C8" s="63" t="str">
        <f>'Sessional + End Term Assessment'!C13</f>
        <v>AKSHAY SUTHAR</v>
      </c>
      <c r="D8" s="89">
        <v>59.666666666666671</v>
      </c>
      <c r="E8" s="53" t="str">
        <f t="shared" si="0"/>
        <v>N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</row>
    <row r="9" spans="1:26" ht="15.75" customHeight="1" x14ac:dyDescent="0.35">
      <c r="A9" s="62">
        <f>'Sessional + End Term Assessment'!A14</f>
        <v>7</v>
      </c>
      <c r="B9" s="63" t="str">
        <f>'Sessional + End Term Assessment'!B14</f>
        <v>23ETCCS007</v>
      </c>
      <c r="C9" s="63" t="str">
        <f>'Sessional + End Term Assessment'!C14</f>
        <v>ANANT SINGH JADON</v>
      </c>
      <c r="D9" s="89">
        <v>55</v>
      </c>
      <c r="E9" s="53" t="str">
        <f t="shared" si="0"/>
        <v>N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</row>
    <row r="10" spans="1:26" ht="15.75" customHeight="1" x14ac:dyDescent="0.35">
      <c r="A10" s="62">
        <f>'Sessional + End Term Assessment'!A15</f>
        <v>8</v>
      </c>
      <c r="B10" s="63" t="str">
        <f>'Sessional + End Term Assessment'!B15</f>
        <v>23ETCCS008</v>
      </c>
      <c r="C10" s="63" t="str">
        <f>'Sessional + End Term Assessment'!C15</f>
        <v>ANISHKA RANAWAT</v>
      </c>
      <c r="D10" s="89">
        <v>64.333333333333329</v>
      </c>
      <c r="E10" s="53" t="str">
        <f t="shared" si="0"/>
        <v>N</v>
      </c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</row>
    <row r="11" spans="1:26" ht="15.75" customHeight="1" x14ac:dyDescent="0.35">
      <c r="A11" s="62">
        <f>'Sessional + End Term Assessment'!A16</f>
        <v>9</v>
      </c>
      <c r="B11" s="63" t="str">
        <f>'Sessional + End Term Assessment'!B16</f>
        <v>23ETCCS009</v>
      </c>
      <c r="C11" s="63" t="str">
        <f>'Sessional + End Term Assessment'!C16</f>
        <v>ANJEL NATHAN</v>
      </c>
      <c r="D11" s="89">
        <v>45.666666666666664</v>
      </c>
      <c r="E11" s="53" t="str">
        <f t="shared" si="0"/>
        <v>N</v>
      </c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26" ht="15.75" customHeight="1" x14ac:dyDescent="0.35">
      <c r="A12" s="62">
        <f>'Sessional + End Term Assessment'!A17</f>
        <v>10</v>
      </c>
      <c r="B12" s="63" t="str">
        <f>'Sessional + End Term Assessment'!B17</f>
        <v>23ETCCS010</v>
      </c>
      <c r="C12" s="63" t="str">
        <f>'Sessional + End Term Assessment'!C17</f>
        <v>AQSA MAKRANI</v>
      </c>
      <c r="D12" s="89">
        <v>50.333333333333329</v>
      </c>
      <c r="E12" s="53" t="str">
        <f t="shared" si="0"/>
        <v>N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spans="1:26" ht="15.75" customHeight="1" x14ac:dyDescent="0.35">
      <c r="A13" s="62">
        <f>'Sessional + End Term Assessment'!A18</f>
        <v>11</v>
      </c>
      <c r="B13" s="63" t="str">
        <f>'Sessional + End Term Assessment'!B18</f>
        <v>23ETCCS011</v>
      </c>
      <c r="C13" s="63" t="str">
        <f>'Sessional + End Term Assessment'!C18</f>
        <v>ARIHANT KOTHARI</v>
      </c>
      <c r="D13" s="89">
        <v>59.666666666666671</v>
      </c>
      <c r="E13" s="53" t="str">
        <f t="shared" si="0"/>
        <v>N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spans="1:26" ht="15.75" customHeight="1" x14ac:dyDescent="0.35">
      <c r="A14" s="62">
        <f>'Sessional + End Term Assessment'!A19</f>
        <v>12</v>
      </c>
      <c r="B14" s="63" t="str">
        <f>'Sessional + End Term Assessment'!B19</f>
        <v>23ETCCS012</v>
      </c>
      <c r="C14" s="63" t="str">
        <f>'Sessional + End Term Assessment'!C19</f>
        <v>ARYAN KUMAR SHRIVASTAVA</v>
      </c>
      <c r="D14" s="89">
        <v>48</v>
      </c>
      <c r="E14" s="53" t="str">
        <f t="shared" si="0"/>
        <v>N</v>
      </c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spans="1:26" ht="15.75" customHeight="1" x14ac:dyDescent="0.35">
      <c r="A15" s="62">
        <f>'Sessional + End Term Assessment'!A20</f>
        <v>13</v>
      </c>
      <c r="B15" s="63" t="str">
        <f>'Sessional + End Term Assessment'!B20</f>
        <v>23ETCCS013</v>
      </c>
      <c r="C15" s="63" t="str">
        <f>'Sessional + End Term Assessment'!C20</f>
        <v>ARYAN SHARMA</v>
      </c>
      <c r="D15" s="89">
        <v>62</v>
      </c>
      <c r="E15" s="53" t="str">
        <f t="shared" si="0"/>
        <v>N</v>
      </c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26" ht="15.75" customHeight="1" x14ac:dyDescent="0.35">
      <c r="A16" s="62">
        <f>'Sessional + End Term Assessment'!A21</f>
        <v>14</v>
      </c>
      <c r="B16" s="63" t="str">
        <f>'Sessional + End Term Assessment'!B21</f>
        <v>23ETCCS014</v>
      </c>
      <c r="C16" s="63" t="str">
        <f>'Sessional + End Term Assessment'!C21</f>
        <v>ASHOK SUTHAR</v>
      </c>
      <c r="D16" s="89">
        <v>45.666666666666664</v>
      </c>
      <c r="E16" s="53" t="str">
        <f t="shared" si="0"/>
        <v>N</v>
      </c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 ht="15.75" customHeight="1" x14ac:dyDescent="0.35">
      <c r="A17" s="62">
        <f>'Sessional + End Term Assessment'!A22</f>
        <v>15</v>
      </c>
      <c r="B17" s="63" t="str">
        <f>'Sessional + End Term Assessment'!B22</f>
        <v>23ETCCS015</v>
      </c>
      <c r="C17" s="63" t="str">
        <f>'Sessional + End Term Assessment'!C22</f>
        <v>ASHWIN RAJ SINGH CHOUHAN</v>
      </c>
      <c r="D17" s="89">
        <v>45.666666666666664</v>
      </c>
      <c r="E17" s="53" t="str">
        <f t="shared" si="0"/>
        <v>N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spans="1:26" ht="15.75" customHeight="1" x14ac:dyDescent="0.35">
      <c r="A18" s="62">
        <f>'Sessional + End Term Assessment'!A23</f>
        <v>16</v>
      </c>
      <c r="B18" s="63" t="str">
        <f>'Sessional + End Term Assessment'!B23</f>
        <v>23ETCCS016</v>
      </c>
      <c r="C18" s="63" t="str">
        <f>'Sessional + End Term Assessment'!C23</f>
        <v>BHARAT PRAJAPAT</v>
      </c>
      <c r="D18" s="89">
        <v>57.333333333333336</v>
      </c>
      <c r="E18" s="53" t="str">
        <f t="shared" si="0"/>
        <v>N</v>
      </c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  <row r="19" spans="1:26" ht="15.75" customHeight="1" x14ac:dyDescent="0.35">
      <c r="A19" s="62">
        <f>'Sessional + End Term Assessment'!A24</f>
        <v>17</v>
      </c>
      <c r="B19" s="63" t="str">
        <f>'Sessional + End Term Assessment'!B24</f>
        <v>23ETCCS017</v>
      </c>
      <c r="C19" s="63" t="str">
        <f>'Sessional + End Term Assessment'!C24</f>
        <v>BHAVESH GURJAR</v>
      </c>
      <c r="D19" s="89">
        <v>45.666666666666664</v>
      </c>
      <c r="E19" s="53" t="str">
        <f t="shared" si="0"/>
        <v>N</v>
      </c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</row>
    <row r="20" spans="1:26" ht="15.75" customHeight="1" x14ac:dyDescent="0.35">
      <c r="A20" s="62">
        <f>'Sessional + End Term Assessment'!A25</f>
        <v>18</v>
      </c>
      <c r="B20" s="63" t="str">
        <f>'Sessional + End Term Assessment'!B25</f>
        <v>23ETCCS018</v>
      </c>
      <c r="C20" s="63" t="str">
        <f>'Sessional + End Term Assessment'!C25</f>
        <v>BHAVESH SUTHAR</v>
      </c>
      <c r="D20" s="89">
        <v>62</v>
      </c>
      <c r="E20" s="53" t="str">
        <f t="shared" si="0"/>
        <v>N</v>
      </c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</row>
    <row r="21" spans="1:26" ht="15.75" customHeight="1" x14ac:dyDescent="0.35">
      <c r="A21" s="62">
        <f>'Sessional + End Term Assessment'!A26</f>
        <v>19</v>
      </c>
      <c r="B21" s="63" t="str">
        <f>'Sessional + End Term Assessment'!B26</f>
        <v>23ETCCS019</v>
      </c>
      <c r="C21" s="63" t="str">
        <f>'Sessional + End Term Assessment'!C26</f>
        <v>BHAVISHYA PALIWAL</v>
      </c>
      <c r="D21" s="89">
        <v>57.333333333333336</v>
      </c>
      <c r="E21" s="53" t="str">
        <f t="shared" si="0"/>
        <v>N</v>
      </c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</row>
    <row r="22" spans="1:26" ht="15.75" customHeight="1" x14ac:dyDescent="0.35">
      <c r="A22" s="62">
        <f>'Sessional + End Term Assessment'!A27</f>
        <v>20</v>
      </c>
      <c r="B22" s="63" t="str">
        <f>'Sessional + End Term Assessment'!B27</f>
        <v>23ETCCS020</v>
      </c>
      <c r="C22" s="63" t="str">
        <f>'Sessional + End Term Assessment'!C27</f>
        <v>BHAVY BAID</v>
      </c>
      <c r="D22" s="89">
        <v>62</v>
      </c>
      <c r="E22" s="53" t="str">
        <f t="shared" si="0"/>
        <v>N</v>
      </c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spans="1:26" ht="15.75" customHeight="1" x14ac:dyDescent="0.35">
      <c r="A23" s="62">
        <f>'Sessional + End Term Assessment'!A28</f>
        <v>21</v>
      </c>
      <c r="B23" s="63" t="str">
        <f>'Sessional + End Term Assessment'!B28</f>
        <v>23ETCCS021</v>
      </c>
      <c r="C23" s="63" t="str">
        <f>'Sessional + End Term Assessment'!C28</f>
        <v>BHAVY SARVA</v>
      </c>
      <c r="D23" s="89">
        <v>45.666666666666664</v>
      </c>
      <c r="E23" s="53" t="str">
        <f t="shared" si="0"/>
        <v>N</v>
      </c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</row>
    <row r="24" spans="1:26" ht="15.75" customHeight="1" x14ac:dyDescent="0.35">
      <c r="A24" s="62">
        <f>'Sessional + End Term Assessment'!A29</f>
        <v>22</v>
      </c>
      <c r="B24" s="63" t="str">
        <f>'Sessional + End Term Assessment'!B29</f>
        <v>23ETCCS022</v>
      </c>
      <c r="C24" s="63" t="str">
        <f>'Sessional + End Term Assessment'!C29</f>
        <v>BHAVYARAJ SHRIMALI</v>
      </c>
      <c r="D24" s="89">
        <v>50.333333333333329</v>
      </c>
      <c r="E24" s="53" t="str">
        <f t="shared" si="0"/>
        <v>N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</row>
    <row r="25" spans="1:26" ht="15.75" customHeight="1" x14ac:dyDescent="0.35">
      <c r="A25" s="62">
        <f>'Sessional + End Term Assessment'!A30</f>
        <v>23</v>
      </c>
      <c r="B25" s="63" t="str">
        <f>'Sessional + End Term Assessment'!B30</f>
        <v>23ETCCS023</v>
      </c>
      <c r="C25" s="63" t="str">
        <f>'Sessional + End Term Assessment'!C30</f>
        <v>BHUMI PALIWAL</v>
      </c>
      <c r="D25" s="89">
        <v>52.666666666666671</v>
      </c>
      <c r="E25" s="53" t="str">
        <f t="shared" si="0"/>
        <v>N</v>
      </c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</row>
    <row r="26" spans="1:26" ht="15.75" customHeight="1" x14ac:dyDescent="0.35">
      <c r="A26" s="62">
        <f>'Sessional + End Term Assessment'!A31</f>
        <v>24</v>
      </c>
      <c r="B26" s="63" t="str">
        <f>'Sessional + End Term Assessment'!B31</f>
        <v>23ETCCS024</v>
      </c>
      <c r="C26" s="63" t="str">
        <f>'Sessional + End Term Assessment'!C31</f>
        <v>CHINMAY TRIVEDI</v>
      </c>
      <c r="D26" s="89">
        <v>50.333333333333329</v>
      </c>
      <c r="E26" s="53" t="str">
        <f t="shared" si="0"/>
        <v>N</v>
      </c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spans="1:26" ht="15.75" customHeight="1" x14ac:dyDescent="0.35">
      <c r="A27" s="62">
        <f>'Sessional + End Term Assessment'!A32</f>
        <v>25</v>
      </c>
      <c r="B27" s="63" t="str">
        <f>'Sessional + End Term Assessment'!B32</f>
        <v>23ETCCS025</v>
      </c>
      <c r="C27" s="63" t="str">
        <f>'Sessional + End Term Assessment'!C32</f>
        <v>DARAKSHAN KHAN</v>
      </c>
      <c r="D27" s="89">
        <v>59.666666666666671</v>
      </c>
      <c r="E27" s="53" t="str">
        <f t="shared" si="0"/>
        <v>N</v>
      </c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spans="1:26" ht="15.75" customHeight="1" x14ac:dyDescent="0.35">
      <c r="A28" s="62">
        <f>'Sessional + End Term Assessment'!A33</f>
        <v>26</v>
      </c>
      <c r="B28" s="63" t="str">
        <f>'Sessional + End Term Assessment'!B33</f>
        <v>23ETCCS026</v>
      </c>
      <c r="C28" s="63" t="str">
        <f>'Sessional + End Term Assessment'!C33</f>
        <v>DASHRATH JANWA</v>
      </c>
      <c r="D28" s="89">
        <v>48</v>
      </c>
      <c r="E28" s="53" t="str">
        <f t="shared" si="0"/>
        <v>N</v>
      </c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spans="1:26" ht="15.75" customHeight="1" x14ac:dyDescent="0.35">
      <c r="A29" s="62">
        <f>'Sessional + End Term Assessment'!A34</f>
        <v>27</v>
      </c>
      <c r="B29" s="63" t="str">
        <f>'Sessional + End Term Assessment'!B34</f>
        <v>23ETCCS027</v>
      </c>
      <c r="C29" s="63" t="str">
        <f>'Sessional + End Term Assessment'!C34</f>
        <v>DEEPAK SAINI</v>
      </c>
      <c r="D29" s="89">
        <v>57.333333333333336</v>
      </c>
      <c r="E29" s="53" t="str">
        <f t="shared" si="0"/>
        <v>N</v>
      </c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spans="1:26" ht="15.75" customHeight="1" x14ac:dyDescent="0.35">
      <c r="A30" s="62">
        <f>'Sessional + End Term Assessment'!A35</f>
        <v>28</v>
      </c>
      <c r="B30" s="63" t="str">
        <f>'Sessional + End Term Assessment'!B35</f>
        <v>23ETCCS028</v>
      </c>
      <c r="C30" s="63" t="str">
        <f>'Sessional + End Term Assessment'!C35</f>
        <v>DEVENDRA SINGH</v>
      </c>
      <c r="D30" s="89">
        <v>57.333333333333336</v>
      </c>
      <c r="E30" s="53" t="str">
        <f t="shared" si="0"/>
        <v>N</v>
      </c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spans="1:26" ht="15.75" customHeight="1" x14ac:dyDescent="0.35">
      <c r="A31" s="62">
        <f>'Sessional + End Term Assessment'!A36</f>
        <v>29</v>
      </c>
      <c r="B31" s="63" t="str">
        <f>'Sessional + End Term Assessment'!B36</f>
        <v>23ETCCS029</v>
      </c>
      <c r="C31" s="63" t="str">
        <f>'Sessional + End Term Assessment'!C36</f>
        <v>DEVIKA SAJEEV</v>
      </c>
      <c r="D31" s="89">
        <v>57.333333333333336</v>
      </c>
      <c r="E31" s="53" t="str">
        <f t="shared" si="0"/>
        <v>N</v>
      </c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</row>
    <row r="32" spans="1:26" ht="15.75" customHeight="1" x14ac:dyDescent="0.35">
      <c r="A32" s="62">
        <f>'Sessional + End Term Assessment'!A37</f>
        <v>30</v>
      </c>
      <c r="B32" s="63" t="str">
        <f>'Sessional + End Term Assessment'!B37</f>
        <v>23ETCCS030</v>
      </c>
      <c r="C32" s="63" t="str">
        <f>'Sessional + End Term Assessment'!C37</f>
        <v>DHRUV AMETA</v>
      </c>
      <c r="D32" s="89">
        <v>48</v>
      </c>
      <c r="E32" s="53" t="str">
        <f t="shared" si="0"/>
        <v>N</v>
      </c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</row>
    <row r="33" spans="1:26" ht="15.75" customHeight="1" x14ac:dyDescent="0.35">
      <c r="A33" s="62">
        <f>'Sessional + End Term Assessment'!A38</f>
        <v>31</v>
      </c>
      <c r="B33" s="63" t="str">
        <f>'Sessional + End Term Assessment'!B38</f>
        <v>23ETCCS031</v>
      </c>
      <c r="C33" s="63" t="str">
        <f>'Sessional + End Term Assessment'!C38</f>
        <v>DIBYOJYOTI BAL</v>
      </c>
      <c r="D33" s="89">
        <v>66.666666666666671</v>
      </c>
      <c r="E33" s="53" t="str">
        <f t="shared" si="0"/>
        <v>N</v>
      </c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</row>
    <row r="34" spans="1:26" ht="15.75" customHeight="1" x14ac:dyDescent="0.35">
      <c r="A34" s="62">
        <f>'Sessional + End Term Assessment'!A39</f>
        <v>32</v>
      </c>
      <c r="B34" s="63" t="str">
        <f>'Sessional + End Term Assessment'!B39</f>
        <v>23ETCCS032</v>
      </c>
      <c r="C34" s="63" t="str">
        <f>'Sessional + End Term Assessment'!C39</f>
        <v>DIKSHIT SUTHAR</v>
      </c>
      <c r="D34" s="89">
        <v>66.666666666666671</v>
      </c>
      <c r="E34" s="53" t="str">
        <f t="shared" si="0"/>
        <v>N</v>
      </c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</row>
    <row r="35" spans="1:26" ht="15.75" customHeight="1" x14ac:dyDescent="0.35">
      <c r="A35" s="62">
        <f>'Sessional + End Term Assessment'!A40</f>
        <v>33</v>
      </c>
      <c r="B35" s="63" t="str">
        <f>'Sessional + End Term Assessment'!B40</f>
        <v>23ETCCS033</v>
      </c>
      <c r="C35" s="63" t="str">
        <f>'Sessional + End Term Assessment'!C40</f>
        <v>DISHI GUPTA</v>
      </c>
      <c r="D35" s="89">
        <v>64.333333333333329</v>
      </c>
      <c r="E35" s="53" t="str">
        <f t="shared" si="0"/>
        <v>N</v>
      </c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</row>
    <row r="36" spans="1:26" ht="15.75" customHeight="1" x14ac:dyDescent="0.35">
      <c r="A36" s="62">
        <f>'Sessional + End Term Assessment'!A41</f>
        <v>34</v>
      </c>
      <c r="B36" s="63" t="str">
        <f>'Sessional + End Term Assessment'!B41</f>
        <v>23ETCCS034</v>
      </c>
      <c r="C36" s="63" t="str">
        <f>'Sessional + End Term Assessment'!C41</f>
        <v>DISHITA JAIN</v>
      </c>
      <c r="D36" s="89">
        <v>64.333333333333329</v>
      </c>
      <c r="E36" s="53" t="str">
        <f t="shared" si="0"/>
        <v>N</v>
      </c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</row>
    <row r="37" spans="1:26" ht="15.75" customHeight="1" x14ac:dyDescent="0.35">
      <c r="A37" s="62">
        <f>'Sessional + End Term Assessment'!A42</f>
        <v>35</v>
      </c>
      <c r="B37" s="63" t="str">
        <f>'Sessional + End Term Assessment'!B42</f>
        <v>23ETCCS035</v>
      </c>
      <c r="C37" s="63" t="str">
        <f>'Sessional + End Term Assessment'!C42</f>
        <v>DIVYANSH BOLIA</v>
      </c>
      <c r="D37" s="89">
        <v>48</v>
      </c>
      <c r="E37" s="53" t="str">
        <f t="shared" si="0"/>
        <v>N</v>
      </c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</row>
    <row r="38" spans="1:26" ht="15.75" customHeight="1" x14ac:dyDescent="0.35">
      <c r="A38" s="62">
        <f>'Sessional + End Term Assessment'!A43</f>
        <v>36</v>
      </c>
      <c r="B38" s="63" t="str">
        <f>'Sessional + End Term Assessment'!B43</f>
        <v>23ETCCS036</v>
      </c>
      <c r="C38" s="63" t="str">
        <f>'Sessional + End Term Assessment'!C43</f>
        <v>DIVYANSHU RAJ TAILOR</v>
      </c>
      <c r="D38" s="89">
        <v>62</v>
      </c>
      <c r="E38" s="53" t="str">
        <f t="shared" si="0"/>
        <v>N</v>
      </c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</row>
    <row r="39" spans="1:26" ht="15.75" customHeight="1" x14ac:dyDescent="0.35">
      <c r="A39" s="62">
        <f>'Sessional + End Term Assessment'!A44</f>
        <v>37</v>
      </c>
      <c r="B39" s="63" t="str">
        <f>'Sessional + End Term Assessment'!B44</f>
        <v>23ETCCS037</v>
      </c>
      <c r="C39" s="63" t="str">
        <f>'Sessional + End Term Assessment'!C44</f>
        <v>GAURAV JOSHI</v>
      </c>
      <c r="D39" s="89">
        <v>45.666666666666664</v>
      </c>
      <c r="E39" s="53" t="str">
        <f t="shared" si="0"/>
        <v>N</v>
      </c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</row>
    <row r="40" spans="1:26" ht="15.75" customHeight="1" x14ac:dyDescent="0.35">
      <c r="A40" s="62">
        <f>'Sessional + End Term Assessment'!A45</f>
        <v>38</v>
      </c>
      <c r="B40" s="63" t="str">
        <f>'Sessional + End Term Assessment'!B45</f>
        <v>23ETCCS038</v>
      </c>
      <c r="C40" s="63" t="str">
        <f>'Sessional + End Term Assessment'!C45</f>
        <v>GITIKA TRIVEDI</v>
      </c>
      <c r="D40" s="89">
        <v>43.333333333333329</v>
      </c>
      <c r="E40" s="53" t="str">
        <f t="shared" si="0"/>
        <v>Y</v>
      </c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</row>
    <row r="41" spans="1:26" ht="15.75" customHeight="1" x14ac:dyDescent="0.35">
      <c r="A41" s="62">
        <f>'Sessional + End Term Assessment'!A46</f>
        <v>39</v>
      </c>
      <c r="B41" s="63" t="str">
        <f>'Sessional + End Term Assessment'!B46</f>
        <v>23ETCCS039</v>
      </c>
      <c r="C41" s="63" t="str">
        <f>'Sessional + End Term Assessment'!C46</f>
        <v>GOURAV CHANDALIYA</v>
      </c>
      <c r="D41" s="89">
        <v>45.666666666666664</v>
      </c>
      <c r="E41" s="53" t="str">
        <f t="shared" si="0"/>
        <v>N</v>
      </c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</row>
    <row r="42" spans="1:26" ht="15.75" customHeight="1" x14ac:dyDescent="0.35">
      <c r="A42" s="62">
        <f>'Sessional + End Term Assessment'!A47</f>
        <v>40</v>
      </c>
      <c r="B42" s="63" t="str">
        <f>'Sessional + End Term Assessment'!B47</f>
        <v>23ETCCS040</v>
      </c>
      <c r="C42" s="63" t="str">
        <f>'Sessional + End Term Assessment'!C47</f>
        <v>GOURI SHRIMALI</v>
      </c>
      <c r="D42" s="89">
        <v>55</v>
      </c>
      <c r="E42" s="53" t="str">
        <f t="shared" si="0"/>
        <v>N</v>
      </c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</row>
    <row r="43" spans="1:26" ht="15.75" customHeight="1" x14ac:dyDescent="0.35">
      <c r="A43" s="62">
        <f>'Sessional + End Term Assessment'!A48</f>
        <v>41</v>
      </c>
      <c r="B43" s="63" t="str">
        <f>'Sessional + End Term Assessment'!B48</f>
        <v>23ETCCS041</v>
      </c>
      <c r="C43" s="63" t="str">
        <f>'Sessional + End Term Assessment'!C48</f>
        <v>GURJAR NIKUNJ GIRDHARLAL</v>
      </c>
      <c r="D43" s="89">
        <v>48</v>
      </c>
      <c r="E43" s="53" t="str">
        <f t="shared" si="0"/>
        <v>N</v>
      </c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</row>
    <row r="44" spans="1:26" ht="15.75" customHeight="1" x14ac:dyDescent="0.35">
      <c r="A44" s="62">
        <f>'Sessional + End Term Assessment'!A49</f>
        <v>42</v>
      </c>
      <c r="B44" s="63" t="str">
        <f>'Sessional + End Term Assessment'!B49</f>
        <v>23ETCCS042</v>
      </c>
      <c r="C44" s="63" t="str">
        <f>'Sessional + End Term Assessment'!C49</f>
        <v>HARIDRUMAD SINGH JHALA</v>
      </c>
      <c r="D44" s="89">
        <v>45.666666666666664</v>
      </c>
      <c r="E44" s="53" t="str">
        <f t="shared" si="0"/>
        <v>N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</row>
    <row r="45" spans="1:26" ht="15.75" customHeight="1" x14ac:dyDescent="0.35">
      <c r="A45" s="62">
        <f>'Sessional + End Term Assessment'!A50</f>
        <v>43</v>
      </c>
      <c r="B45" s="63" t="str">
        <f>'Sessional + End Term Assessment'!B50</f>
        <v>23ETCCS043</v>
      </c>
      <c r="C45" s="63" t="str">
        <f>'Sessional + End Term Assessment'!C50</f>
        <v>HARSH KUMAWAT</v>
      </c>
      <c r="D45" s="89">
        <v>43.333333333333329</v>
      </c>
      <c r="E45" s="53" t="str">
        <f t="shared" si="0"/>
        <v>Y</v>
      </c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</row>
    <row r="46" spans="1:26" ht="15.75" customHeight="1" x14ac:dyDescent="0.35">
      <c r="A46" s="62">
        <f>'Sessional + End Term Assessment'!A51</f>
        <v>44</v>
      </c>
      <c r="B46" s="63" t="str">
        <f>'Sessional + End Term Assessment'!B51</f>
        <v>23ETCCS044</v>
      </c>
      <c r="C46" s="63" t="str">
        <f>'Sessional + End Term Assessment'!C51</f>
        <v>HASMUKH SUTHAR</v>
      </c>
      <c r="D46" s="89">
        <v>64.333333333333329</v>
      </c>
      <c r="E46" s="53" t="str">
        <f t="shared" si="0"/>
        <v>N</v>
      </c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</row>
    <row r="47" spans="1:26" ht="15.75" customHeight="1" x14ac:dyDescent="0.35">
      <c r="A47" s="62">
        <f>'Sessional + End Term Assessment'!A52</f>
        <v>45</v>
      </c>
      <c r="B47" s="63" t="str">
        <f>'Sessional + End Term Assessment'!B52</f>
        <v>23ETCCS045</v>
      </c>
      <c r="C47" s="63" t="str">
        <f>'Sessional + End Term Assessment'!C52</f>
        <v>HIMANSHI AGARWAL</v>
      </c>
      <c r="D47" s="89">
        <v>52.666666666666671</v>
      </c>
      <c r="E47" s="53" t="str">
        <f t="shared" si="0"/>
        <v>N</v>
      </c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</row>
    <row r="48" spans="1:26" ht="15.75" customHeight="1" x14ac:dyDescent="0.35">
      <c r="A48" s="62">
        <f>'Sessional + End Term Assessment'!A53</f>
        <v>46</v>
      </c>
      <c r="B48" s="63" t="str">
        <f>'Sessional + End Term Assessment'!B53</f>
        <v>23ETCCS046</v>
      </c>
      <c r="C48" s="63" t="str">
        <f>'Sessional + End Term Assessment'!C53</f>
        <v>HIMESH SHRIMALI</v>
      </c>
      <c r="D48" s="89">
        <v>64.333333333333329</v>
      </c>
      <c r="E48" s="53" t="str">
        <f t="shared" si="0"/>
        <v>N</v>
      </c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</row>
    <row r="49" spans="1:26" ht="15.75" customHeight="1" x14ac:dyDescent="0.35">
      <c r="A49" s="62">
        <f>'Sessional + End Term Assessment'!A54</f>
        <v>47</v>
      </c>
      <c r="B49" s="63" t="str">
        <f>'Sessional + End Term Assessment'!B54</f>
        <v>23ETCCS047</v>
      </c>
      <c r="C49" s="63" t="str">
        <f>'Sessional + End Term Assessment'!C54</f>
        <v>HIYA KARANPURIA</v>
      </c>
      <c r="D49" s="89">
        <v>55</v>
      </c>
      <c r="E49" s="53" t="str">
        <f t="shared" si="0"/>
        <v>N</v>
      </c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</row>
    <row r="50" spans="1:26" ht="15.75" customHeight="1" x14ac:dyDescent="0.35">
      <c r="A50" s="62">
        <f>'Sessional + End Term Assessment'!A55</f>
        <v>48</v>
      </c>
      <c r="B50" s="63" t="str">
        <f>'Sessional + End Term Assessment'!B55</f>
        <v>23ETCCS048</v>
      </c>
      <c r="C50" s="63" t="str">
        <f>'Sessional + End Term Assessment'!C55</f>
        <v>ISHWAR SONI</v>
      </c>
      <c r="D50" s="89">
        <v>45.666666666666664</v>
      </c>
      <c r="E50" s="53" t="str">
        <f t="shared" si="0"/>
        <v>N</v>
      </c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</row>
    <row r="51" spans="1:26" ht="15.75" customHeight="1" x14ac:dyDescent="0.35">
      <c r="A51" s="62">
        <f>'Sessional + End Term Assessment'!A56</f>
        <v>49</v>
      </c>
      <c r="B51" s="63" t="str">
        <f>'Sessional + End Term Assessment'!B56</f>
        <v>23ETCCS049</v>
      </c>
      <c r="C51" s="63" t="str">
        <f>'Sessional + End Term Assessment'!C56</f>
        <v>IVANSHI AGRAWAL</v>
      </c>
      <c r="D51" s="89">
        <v>43.333333333333329</v>
      </c>
      <c r="E51" s="53" t="str">
        <f t="shared" si="0"/>
        <v>Y</v>
      </c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</row>
    <row r="52" spans="1:26" ht="15.75" customHeight="1" x14ac:dyDescent="0.35">
      <c r="A52" s="62">
        <f>'Sessional + End Term Assessment'!A57</f>
        <v>50</v>
      </c>
      <c r="B52" s="63" t="str">
        <f>'Sessional + End Term Assessment'!B57</f>
        <v>23ETCCS050</v>
      </c>
      <c r="C52" s="63" t="str">
        <f>'Sessional + End Term Assessment'!C57</f>
        <v>JAIDEEP SINGH RAO</v>
      </c>
      <c r="D52" s="89">
        <v>59.666666666666671</v>
      </c>
      <c r="E52" s="53" t="str">
        <f t="shared" si="0"/>
        <v>N</v>
      </c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</row>
    <row r="53" spans="1:26" ht="15.75" customHeight="1" x14ac:dyDescent="0.35">
      <c r="A53" s="62">
        <f>'Sessional + End Term Assessment'!A58</f>
        <v>51</v>
      </c>
      <c r="B53" s="63" t="str">
        <f>'Sessional + End Term Assessment'!B58</f>
        <v>23ETCCS051</v>
      </c>
      <c r="C53" s="63" t="str">
        <f>'Sessional + End Term Assessment'!C58</f>
        <v>JAISHEEL JAIN</v>
      </c>
      <c r="D53" s="89">
        <v>62</v>
      </c>
      <c r="E53" s="53" t="str">
        <f t="shared" si="0"/>
        <v>N</v>
      </c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</row>
    <row r="54" spans="1:26" ht="15.75" customHeight="1" x14ac:dyDescent="0.35">
      <c r="A54" s="62">
        <f>'Sessional + End Term Assessment'!A59</f>
        <v>52</v>
      </c>
      <c r="B54" s="63" t="str">
        <f>'Sessional + End Term Assessment'!B59</f>
        <v>23ETCCS052</v>
      </c>
      <c r="C54" s="63" t="str">
        <f>'Sessional + End Term Assessment'!C59</f>
        <v>JAY NIGAM</v>
      </c>
      <c r="D54" s="89">
        <v>52.666666666666671</v>
      </c>
      <c r="E54" s="53" t="str">
        <f t="shared" si="0"/>
        <v>N</v>
      </c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</row>
    <row r="55" spans="1:26" ht="15.75" customHeight="1" x14ac:dyDescent="0.35">
      <c r="A55" s="62">
        <f>'Sessional + End Term Assessment'!A60</f>
        <v>53</v>
      </c>
      <c r="B55" s="63" t="str">
        <f>'Sessional + End Term Assessment'!B60</f>
        <v>23ETCCS053</v>
      </c>
      <c r="C55" s="63" t="str">
        <f>'Sessional + End Term Assessment'!C60</f>
        <v>JAY SHARMA</v>
      </c>
      <c r="D55" s="89">
        <v>50.333333333333329</v>
      </c>
      <c r="E55" s="53" t="str">
        <f t="shared" si="0"/>
        <v>N</v>
      </c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</row>
    <row r="56" spans="1:26" ht="15.75" customHeight="1" x14ac:dyDescent="0.35">
      <c r="A56" s="62">
        <f>'Sessional + End Term Assessment'!A61</f>
        <v>54</v>
      </c>
      <c r="B56" s="63" t="str">
        <f>'Sessional + End Term Assessment'!B61</f>
        <v>23ETCCS054</v>
      </c>
      <c r="C56" s="63" t="str">
        <f>'Sessional + End Term Assessment'!C61</f>
        <v>JAY SINGHVI</v>
      </c>
      <c r="D56" s="89">
        <v>66.666666666666671</v>
      </c>
      <c r="E56" s="53" t="str">
        <f t="shared" si="0"/>
        <v>N</v>
      </c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</row>
    <row r="57" spans="1:26" ht="15.75" customHeight="1" x14ac:dyDescent="0.35">
      <c r="A57" s="62">
        <f>'Sessional + End Term Assessment'!A62</f>
        <v>55</v>
      </c>
      <c r="B57" s="63" t="str">
        <f>'Sessional + End Term Assessment'!B62</f>
        <v>23ETCCS055</v>
      </c>
      <c r="C57" s="63" t="str">
        <f>'Sessional + End Term Assessment'!C62</f>
        <v>JAYA SINGH</v>
      </c>
      <c r="D57" s="89">
        <v>45.666666666666664</v>
      </c>
      <c r="E57" s="53" t="str">
        <f t="shared" si="0"/>
        <v>N</v>
      </c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</row>
    <row r="58" spans="1:26" ht="15.75" customHeight="1" x14ac:dyDescent="0.35">
      <c r="A58" s="62">
        <f>'Sessional + End Term Assessment'!A63</f>
        <v>56</v>
      </c>
      <c r="B58" s="63" t="str">
        <f>'Sessional + End Term Assessment'!B63</f>
        <v>23ETCCS056</v>
      </c>
      <c r="C58" s="63" t="str">
        <f>'Sessional + End Term Assessment'!C63</f>
        <v>JAYAM JAIN</v>
      </c>
      <c r="D58" s="89">
        <v>55</v>
      </c>
      <c r="E58" s="53" t="str">
        <f t="shared" si="0"/>
        <v>N</v>
      </c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</row>
    <row r="59" spans="1:26" ht="15.75" customHeight="1" x14ac:dyDescent="0.35">
      <c r="A59" s="62">
        <f>'Sessional + End Term Assessment'!A64</f>
        <v>57</v>
      </c>
      <c r="B59" s="63" t="str">
        <f>'Sessional + End Term Assessment'!B64</f>
        <v>23ETCCS057</v>
      </c>
      <c r="C59" s="63" t="str">
        <f>'Sessional + End Term Assessment'!C64</f>
        <v>JAYESH GAYRI</v>
      </c>
      <c r="D59" s="89">
        <v>43.333333333333329</v>
      </c>
      <c r="E59" s="53" t="str">
        <f t="shared" si="0"/>
        <v>Y</v>
      </c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</row>
    <row r="60" spans="1:26" ht="15.75" customHeight="1" x14ac:dyDescent="0.35">
      <c r="A60" s="62">
        <f>'Sessional + End Term Assessment'!A65</f>
        <v>58</v>
      </c>
      <c r="B60" s="63" t="str">
        <f>'Sessional + End Term Assessment'!B65</f>
        <v>23ETCCS058</v>
      </c>
      <c r="C60" s="63" t="str">
        <f>'Sessional + End Term Assessment'!C65</f>
        <v>JAYESH KALYANA</v>
      </c>
      <c r="D60" s="89">
        <v>45.666666666666664</v>
      </c>
      <c r="E60" s="53" t="str">
        <f t="shared" si="0"/>
        <v>N</v>
      </c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</row>
    <row r="61" spans="1:26" ht="15.75" customHeight="1" x14ac:dyDescent="0.35">
      <c r="A61" s="62">
        <f>'Sessional + End Term Assessment'!A66</f>
        <v>59</v>
      </c>
      <c r="B61" s="63" t="str">
        <f>'Sessional + End Term Assessment'!B66</f>
        <v>23ETCCS059</v>
      </c>
      <c r="C61" s="63" t="str">
        <f>'Sessional + End Term Assessment'!C66</f>
        <v>KANISHK RAJAWAT</v>
      </c>
      <c r="D61" s="89">
        <v>45.666666666666664</v>
      </c>
      <c r="E61" s="53" t="str">
        <f t="shared" si="0"/>
        <v>N</v>
      </c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</row>
    <row r="62" spans="1:26" ht="15.75" customHeight="1" x14ac:dyDescent="0.35">
      <c r="A62" s="62">
        <f>'Sessional + End Term Assessment'!A67</f>
        <v>60</v>
      </c>
      <c r="B62" s="63" t="str">
        <f>'Sessional + End Term Assessment'!B67</f>
        <v>23ETCCS060</v>
      </c>
      <c r="C62" s="63" t="str">
        <f>'Sessional + End Term Assessment'!C67</f>
        <v>KAVISH PATEL</v>
      </c>
      <c r="D62" s="89">
        <v>50.333333333333329</v>
      </c>
      <c r="E62" s="53" t="str">
        <f t="shared" si="0"/>
        <v>N</v>
      </c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</row>
    <row r="63" spans="1:26" ht="15.75" customHeight="1" x14ac:dyDescent="0.35">
      <c r="A63" s="62">
        <f>'Sessional + End Term Assessment'!A68</f>
        <v>61</v>
      </c>
      <c r="B63" s="63" t="str">
        <f>'Sessional + End Term Assessment'!B68</f>
        <v>23ETCCS061</v>
      </c>
      <c r="C63" s="63" t="str">
        <f>'Sessional + End Term Assessment'!C68</f>
        <v>KHUSHAL DAK</v>
      </c>
      <c r="D63" s="89">
        <v>52.666666666666671</v>
      </c>
      <c r="E63" s="53" t="str">
        <f t="shared" si="0"/>
        <v>N</v>
      </c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</row>
    <row r="64" spans="1:26" ht="15.75" customHeight="1" x14ac:dyDescent="0.35">
      <c r="A64" s="62">
        <f>'Sessional + End Term Assessment'!A69</f>
        <v>62</v>
      </c>
      <c r="B64" s="63" t="str">
        <f>'Sessional + End Term Assessment'!B69</f>
        <v>23ETCCS062</v>
      </c>
      <c r="C64" s="63" t="str">
        <f>'Sessional + End Term Assessment'!C69</f>
        <v>KHUSHAL TAMBAR</v>
      </c>
      <c r="D64" s="89">
        <v>43.333333333333329</v>
      </c>
      <c r="E64" s="53" t="str">
        <f t="shared" si="0"/>
        <v>Y</v>
      </c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</row>
    <row r="65" spans="1:26" ht="15.75" customHeight="1" x14ac:dyDescent="0.35">
      <c r="A65" s="62">
        <f>'Sessional + End Term Assessment'!A70</f>
        <v>63</v>
      </c>
      <c r="B65" s="63" t="str">
        <f>'Sessional + End Term Assessment'!B70</f>
        <v>23ETCCS063</v>
      </c>
      <c r="C65" s="63" t="str">
        <f>'Sessional + End Term Assessment'!C70</f>
        <v>KHUSHBU BISHT</v>
      </c>
      <c r="D65" s="89">
        <v>57.333333333333336</v>
      </c>
      <c r="E65" s="53" t="str">
        <f t="shared" si="0"/>
        <v>N</v>
      </c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</row>
    <row r="66" spans="1:26" ht="15.75" customHeight="1" x14ac:dyDescent="0.35">
      <c r="A66" s="62">
        <f>'Sessional + End Term Assessment'!A71</f>
        <v>64</v>
      </c>
      <c r="B66" s="63" t="str">
        <f>'Sessional + End Term Assessment'!B71</f>
        <v>23ETCCS064</v>
      </c>
      <c r="C66" s="63" t="str">
        <f>'Sessional + End Term Assessment'!C71</f>
        <v>KHUSHI JAIN</v>
      </c>
      <c r="D66" s="89">
        <v>59.666666666666671</v>
      </c>
      <c r="E66" s="53" t="str">
        <f t="shared" si="0"/>
        <v>N</v>
      </c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</row>
    <row r="67" spans="1:26" ht="15.75" customHeight="1" x14ac:dyDescent="0.35">
      <c r="A67" s="62">
        <f>'Sessional + End Term Assessment'!A72</f>
        <v>65</v>
      </c>
      <c r="B67" s="63" t="str">
        <f>'Sessional + End Term Assessment'!B72</f>
        <v>23ETCCS065</v>
      </c>
      <c r="C67" s="63" t="str">
        <f>'Sessional + End Term Assessment'!C72</f>
        <v>KOMAL SHARMA</v>
      </c>
      <c r="D67" s="89">
        <v>45.666666666666664</v>
      </c>
      <c r="E67" s="53" t="str">
        <f t="shared" si="0"/>
        <v>N</v>
      </c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</row>
    <row r="68" spans="1:26" ht="15.75" customHeight="1" x14ac:dyDescent="0.35">
      <c r="A68" s="62">
        <f>'Sessional + End Term Assessment'!A73</f>
        <v>66</v>
      </c>
      <c r="B68" s="63" t="str">
        <f>'Sessional + End Term Assessment'!B73</f>
        <v>23ETCCS066</v>
      </c>
      <c r="C68" s="63" t="str">
        <f>'Sessional + End Term Assessment'!C73</f>
        <v>KRATIK SHARMA</v>
      </c>
      <c r="D68" s="89">
        <v>48</v>
      </c>
      <c r="E68" s="53" t="str">
        <f t="shared" si="0"/>
        <v>N</v>
      </c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</row>
    <row r="69" spans="1:26" ht="15.75" customHeight="1" x14ac:dyDescent="0.35">
      <c r="A69" s="62">
        <f>'Sessional + End Term Assessment'!A74</f>
        <v>67</v>
      </c>
      <c r="B69" s="63" t="str">
        <f>'Sessional + End Term Assessment'!B74</f>
        <v>23ETCCS067</v>
      </c>
      <c r="C69" s="63" t="str">
        <f>'Sessional + End Term Assessment'!C74</f>
        <v>KRISHNA DOSHI</v>
      </c>
      <c r="D69" s="89">
        <v>59.666666666666671</v>
      </c>
      <c r="E69" s="53" t="str">
        <f t="shared" si="0"/>
        <v>N</v>
      </c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</row>
    <row r="70" spans="1:26" ht="15.75" customHeight="1" x14ac:dyDescent="0.35">
      <c r="A70" s="62">
        <f>'Sessional + End Term Assessment'!A75</f>
        <v>68</v>
      </c>
      <c r="B70" s="63" t="str">
        <f>'Sessional + End Term Assessment'!B75</f>
        <v>23ETCCS068</v>
      </c>
      <c r="C70" s="63" t="str">
        <f>'Sessional + End Term Assessment'!C75</f>
        <v>KUASHAL KUMAWAT</v>
      </c>
      <c r="D70" s="89">
        <v>45.666666666666664</v>
      </c>
      <c r="E70" s="53" t="str">
        <f t="shared" si="0"/>
        <v>N</v>
      </c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</row>
    <row r="71" spans="1:26" ht="15.75" customHeight="1" x14ac:dyDescent="0.35">
      <c r="A71" s="62">
        <f>'Sessional + End Term Assessment'!A76</f>
        <v>69</v>
      </c>
      <c r="B71" s="63" t="str">
        <f>'Sessional + End Term Assessment'!B76</f>
        <v>23ETCCS069</v>
      </c>
      <c r="C71" s="63" t="str">
        <f>'Sessional + End Term Assessment'!C76</f>
        <v>LAKSH PATEL</v>
      </c>
      <c r="D71" s="89">
        <v>45.666666666666664</v>
      </c>
      <c r="E71" s="53" t="str">
        <f t="shared" si="0"/>
        <v>N</v>
      </c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</row>
    <row r="72" spans="1:26" ht="15.75" customHeight="1" x14ac:dyDescent="0.35">
      <c r="A72" s="62">
        <f>'Sessional + End Term Assessment'!A77</f>
        <v>70</v>
      </c>
      <c r="B72" s="63" t="str">
        <f>'Sessional + End Term Assessment'!B77</f>
        <v>23ETCCS070</v>
      </c>
      <c r="C72" s="63" t="str">
        <f>'Sessional + End Term Assessment'!C77</f>
        <v>LAKSHITA CHUNDAWAT</v>
      </c>
      <c r="D72" s="89">
        <v>57.333333333333336</v>
      </c>
      <c r="E72" s="53" t="str">
        <f t="shared" si="0"/>
        <v>N</v>
      </c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</row>
    <row r="73" spans="1:26" ht="15.75" customHeight="1" x14ac:dyDescent="0.35">
      <c r="A73" s="62">
        <f>'Sessional + End Term Assessment'!A78</f>
        <v>71</v>
      </c>
      <c r="B73" s="63" t="str">
        <f>'Sessional + End Term Assessment'!B78</f>
        <v>23ETCCS071</v>
      </c>
      <c r="C73" s="63" t="str">
        <f>'Sessional + End Term Assessment'!C78</f>
        <v>LAKSHYARAJ PURBIA</v>
      </c>
      <c r="D73" s="89">
        <v>43.333333333333329</v>
      </c>
      <c r="E73" s="53" t="str">
        <f t="shared" si="0"/>
        <v>Y</v>
      </c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</row>
    <row r="74" spans="1:26" ht="15.75" customHeight="1" x14ac:dyDescent="0.35">
      <c r="A74" s="62">
        <f>'Sessional + End Term Assessment'!A79</f>
        <v>72</v>
      </c>
      <c r="B74" s="63" t="str">
        <f>'Sessional + End Term Assessment'!B79</f>
        <v>23ETCCS072</v>
      </c>
      <c r="C74" s="63" t="str">
        <f>'Sessional + End Term Assessment'!C79</f>
        <v>LALIT SUTHAR</v>
      </c>
      <c r="D74" s="89">
        <v>66.666666666666671</v>
      </c>
      <c r="E74" s="53" t="str">
        <f t="shared" si="0"/>
        <v>N</v>
      </c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</row>
    <row r="75" spans="1:26" ht="15.75" customHeight="1" x14ac:dyDescent="0.35">
      <c r="A75" s="62">
        <f>'Sessional + End Term Assessment'!A80</f>
        <v>73</v>
      </c>
      <c r="B75" s="63" t="str">
        <f>'Sessional + End Term Assessment'!B80</f>
        <v>23ETCCS073</v>
      </c>
      <c r="C75" s="63" t="str">
        <f>'Sessional + End Term Assessment'!C80</f>
        <v>MANAN JAIN</v>
      </c>
      <c r="D75" s="89">
        <v>45.666666666666664</v>
      </c>
      <c r="E75" s="53" t="str">
        <f t="shared" si="0"/>
        <v>N</v>
      </c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</row>
    <row r="76" spans="1:26" ht="15.75" customHeight="1" x14ac:dyDescent="0.35">
      <c r="A76" s="62">
        <f>'Sessional + End Term Assessment'!A81</f>
        <v>74</v>
      </c>
      <c r="B76" s="63" t="str">
        <f>'Sessional + End Term Assessment'!B81</f>
        <v>23ETCCS074</v>
      </c>
      <c r="C76" s="63" t="str">
        <f>'Sessional + End Term Assessment'!C81</f>
        <v>MANAN MEHTA</v>
      </c>
      <c r="D76" s="89">
        <v>45.666666666666664</v>
      </c>
      <c r="E76" s="53" t="str">
        <f t="shared" si="0"/>
        <v>N</v>
      </c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</row>
    <row r="77" spans="1:26" ht="15.75" customHeight="1" x14ac:dyDescent="0.35">
      <c r="A77" s="62">
        <f>'Sessional + End Term Assessment'!A82</f>
        <v>75</v>
      </c>
      <c r="B77" s="63" t="str">
        <f>'Sessional + End Term Assessment'!B82</f>
        <v>23ETCCS075</v>
      </c>
      <c r="C77" s="63" t="str">
        <f>'Sessional + End Term Assessment'!C82</f>
        <v>MANISH SUTHAR</v>
      </c>
      <c r="D77" s="89">
        <v>50.333333333333329</v>
      </c>
      <c r="E77" s="53" t="str">
        <f t="shared" si="0"/>
        <v>N</v>
      </c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</row>
    <row r="78" spans="1:26" ht="15.75" customHeight="1" x14ac:dyDescent="0.35">
      <c r="A78" s="62">
        <f>'Sessional + End Term Assessment'!A83</f>
        <v>76</v>
      </c>
      <c r="B78" s="63" t="str">
        <f>'Sessional + End Term Assessment'!B83</f>
        <v>23ETCCS076</v>
      </c>
      <c r="C78" s="63" t="str">
        <f>'Sessional + End Term Assessment'!C83</f>
        <v>MANRAJ SINGH CHOUHAN</v>
      </c>
      <c r="D78" s="89">
        <v>45.666666666666664</v>
      </c>
      <c r="E78" s="53" t="str">
        <f t="shared" si="0"/>
        <v>N</v>
      </c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</row>
    <row r="79" spans="1:26" ht="15.75" customHeight="1" x14ac:dyDescent="0.35">
      <c r="A79" s="62">
        <f>'Sessional + End Term Assessment'!A84</f>
        <v>77</v>
      </c>
      <c r="B79" s="63" t="str">
        <f>'Sessional + End Term Assessment'!B84</f>
        <v>23ETCCS077</v>
      </c>
      <c r="C79" s="63" t="str">
        <f>'Sessional + End Term Assessment'!C84</f>
        <v>MAYANK KUMAR GAUTAM</v>
      </c>
      <c r="D79" s="89">
        <v>52.666666666666671</v>
      </c>
      <c r="E79" s="53" t="str">
        <f t="shared" si="0"/>
        <v>N</v>
      </c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</row>
    <row r="80" spans="1:26" ht="15.75" customHeight="1" x14ac:dyDescent="0.35">
      <c r="A80" s="62">
        <f>'Sessional + End Term Assessment'!A85</f>
        <v>78</v>
      </c>
      <c r="B80" s="63" t="str">
        <f>'Sessional + End Term Assessment'!B85</f>
        <v>23ETCCS078</v>
      </c>
      <c r="C80" s="63" t="str">
        <f>'Sessional + End Term Assessment'!C85</f>
        <v>MAYANK LOHAR</v>
      </c>
      <c r="D80" s="89">
        <v>52.666666666666671</v>
      </c>
      <c r="E80" s="53" t="str">
        <f t="shared" si="0"/>
        <v>N</v>
      </c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</row>
    <row r="81" spans="1:26" ht="15.75" customHeight="1" x14ac:dyDescent="0.35">
      <c r="A81" s="62">
        <f>'Sessional + End Term Assessment'!A86</f>
        <v>79</v>
      </c>
      <c r="B81" s="63" t="str">
        <f>'Sessional + End Term Assessment'!B86</f>
        <v>23ETCCS079</v>
      </c>
      <c r="C81" s="63" t="str">
        <f>'Sessional + End Term Assessment'!C86</f>
        <v>MEET SHARMA</v>
      </c>
      <c r="D81" s="89">
        <v>50.333333333333329</v>
      </c>
      <c r="E81" s="53" t="str">
        <f t="shared" si="0"/>
        <v>N</v>
      </c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</row>
    <row r="82" spans="1:26" ht="15.75" customHeight="1" x14ac:dyDescent="0.35">
      <c r="A82" s="62">
        <f>'Sessional + End Term Assessment'!A87</f>
        <v>80</v>
      </c>
      <c r="B82" s="63" t="str">
        <f>'Sessional + End Term Assessment'!B87</f>
        <v>23ETCCS080</v>
      </c>
      <c r="C82" s="63" t="str">
        <f>'Sessional + End Term Assessment'!C87</f>
        <v>MISHIKA PARIKH</v>
      </c>
      <c r="D82" s="89">
        <v>45.666666666666664</v>
      </c>
      <c r="E82" s="53" t="str">
        <f t="shared" si="0"/>
        <v>N</v>
      </c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</row>
    <row r="83" spans="1:26" ht="15.75" customHeight="1" x14ac:dyDescent="0.35">
      <c r="A83" s="62">
        <f>'Sessional + End Term Assessment'!A88</f>
        <v>81</v>
      </c>
      <c r="B83" s="63" t="str">
        <f>'Sessional + End Term Assessment'!B88</f>
        <v>23ETCCS081</v>
      </c>
      <c r="C83" s="63" t="str">
        <f>'Sessional + End Term Assessment'!C88</f>
        <v>MOHIT KUMAR KALAL</v>
      </c>
      <c r="D83" s="89">
        <v>43.333333333333329</v>
      </c>
      <c r="E83" s="53" t="str">
        <f t="shared" si="0"/>
        <v>Y</v>
      </c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</row>
    <row r="84" spans="1:26" ht="15.75" customHeight="1" x14ac:dyDescent="0.35">
      <c r="A84" s="62">
        <f>'Sessional + End Term Assessment'!A89</f>
        <v>82</v>
      </c>
      <c r="B84" s="63" t="str">
        <f>'Sessional + End Term Assessment'!B89</f>
        <v>23ETCCS082</v>
      </c>
      <c r="C84" s="63" t="str">
        <f>'Sessional + End Term Assessment'!C89</f>
        <v>MOHIT MALI</v>
      </c>
      <c r="D84" s="89">
        <v>45.666666666666664</v>
      </c>
      <c r="E84" s="53" t="str">
        <f t="shared" si="0"/>
        <v>N</v>
      </c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</row>
    <row r="85" spans="1:26" ht="15.75" customHeight="1" x14ac:dyDescent="0.35">
      <c r="A85" s="62">
        <f>'Sessional + End Term Assessment'!A90</f>
        <v>83</v>
      </c>
      <c r="B85" s="63" t="str">
        <f>'Sessional + End Term Assessment'!B90</f>
        <v>23ETCCS083</v>
      </c>
      <c r="C85" s="63" t="str">
        <f>'Sessional + End Term Assessment'!C90</f>
        <v>MRADUL BAHETI</v>
      </c>
      <c r="D85" s="89">
        <v>64.333333333333329</v>
      </c>
      <c r="E85" s="53" t="str">
        <f t="shared" si="0"/>
        <v>N</v>
      </c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</row>
    <row r="86" spans="1:26" ht="15.75" customHeight="1" x14ac:dyDescent="0.35">
      <c r="A86" s="62">
        <f>'Sessional + End Term Assessment'!A91</f>
        <v>84</v>
      </c>
      <c r="B86" s="63" t="str">
        <f>'Sessional + End Term Assessment'!B91</f>
        <v>23ETCCS084</v>
      </c>
      <c r="C86" s="63" t="str">
        <f>'Sessional + End Term Assessment'!C91</f>
        <v>MS.BHAVYA SAHU</v>
      </c>
      <c r="D86" s="89">
        <v>55</v>
      </c>
      <c r="E86" s="53" t="str">
        <f t="shared" si="0"/>
        <v>N</v>
      </c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</row>
    <row r="87" spans="1:26" ht="15.75" customHeight="1" x14ac:dyDescent="0.35">
      <c r="A87" s="62">
        <f>'Sessional + End Term Assessment'!A92</f>
        <v>85</v>
      </c>
      <c r="B87" s="63" t="str">
        <f>'Sessional + End Term Assessment'!B92</f>
        <v>23ETCCS085</v>
      </c>
      <c r="C87" s="63" t="str">
        <f>'Sessional + End Term Assessment'!C92</f>
        <v>MS.BHUVIKA SHARMA</v>
      </c>
      <c r="D87" s="89">
        <v>57.333333333333336</v>
      </c>
      <c r="E87" s="53" t="str">
        <f t="shared" si="0"/>
        <v>N</v>
      </c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</row>
    <row r="88" spans="1:26" ht="15.75" customHeight="1" x14ac:dyDescent="0.35">
      <c r="A88" s="62">
        <f>'Sessional + End Term Assessment'!A93</f>
        <v>86</v>
      </c>
      <c r="B88" s="63" t="str">
        <f>'Sessional + End Term Assessment'!B93</f>
        <v>23ETCCS086</v>
      </c>
      <c r="C88" s="63" t="str">
        <f>'Sessional + End Term Assessment'!C93</f>
        <v>MS.CHARU MALI</v>
      </c>
      <c r="D88" s="89">
        <v>59.666666666666671</v>
      </c>
      <c r="E88" s="53" t="str">
        <f t="shared" si="0"/>
        <v>N</v>
      </c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</row>
    <row r="89" spans="1:26" ht="15.75" customHeight="1" x14ac:dyDescent="0.35">
      <c r="A89" s="62">
        <f>'Sessional + End Term Assessment'!A94</f>
        <v>87</v>
      </c>
      <c r="B89" s="63" t="str">
        <f>'Sessional + End Term Assessment'!B94</f>
        <v>23ETCCS087</v>
      </c>
      <c r="C89" s="63" t="str">
        <f>'Sessional + End Term Assessment'!C94</f>
        <v>MS.EKTA JOSHI</v>
      </c>
      <c r="D89" s="89">
        <v>55</v>
      </c>
      <c r="E89" s="53" t="str">
        <f t="shared" si="0"/>
        <v>N</v>
      </c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</row>
    <row r="90" spans="1:26" ht="15.75" customHeight="1" x14ac:dyDescent="0.35">
      <c r="A90" s="62">
        <f>'Sessional + End Term Assessment'!A95</f>
        <v>88</v>
      </c>
      <c r="B90" s="63" t="str">
        <f>'Sessional + End Term Assessment'!B95</f>
        <v>23ETCCS088</v>
      </c>
      <c r="C90" s="63" t="str">
        <f>'Sessional + End Term Assessment'!C95</f>
        <v>MS.ISHI BHAVSAR</v>
      </c>
      <c r="D90" s="89">
        <v>62</v>
      </c>
      <c r="E90" s="53" t="str">
        <f t="shared" si="0"/>
        <v>N</v>
      </c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</row>
    <row r="91" spans="1:26" ht="15.75" customHeight="1" x14ac:dyDescent="0.35">
      <c r="A91" s="62">
        <f>'Sessional + End Term Assessment'!A96</f>
        <v>89</v>
      </c>
      <c r="B91" s="63" t="str">
        <f>'Sessional + End Term Assessment'!B96</f>
        <v>23ETCCS089</v>
      </c>
      <c r="C91" s="63" t="str">
        <f>'Sessional + End Term Assessment'!C96</f>
        <v>MS.KAJAL JOSHI</v>
      </c>
      <c r="D91" s="89">
        <v>57.333333333333336</v>
      </c>
      <c r="E91" s="53" t="str">
        <f t="shared" si="0"/>
        <v>N</v>
      </c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</row>
    <row r="92" spans="1:26" ht="15.75" customHeight="1" x14ac:dyDescent="0.35">
      <c r="A92" s="62">
        <f>'Sessional + End Term Assessment'!A97</f>
        <v>90</v>
      </c>
      <c r="B92" s="63" t="str">
        <f>'Sessional + End Term Assessment'!B97</f>
        <v>23ETCCS090</v>
      </c>
      <c r="C92" s="63" t="str">
        <f>'Sessional + End Term Assessment'!C97</f>
        <v>MS.KASHISH SONI</v>
      </c>
      <c r="D92" s="89">
        <v>59.666666666666671</v>
      </c>
      <c r="E92" s="53" t="str">
        <f t="shared" si="0"/>
        <v>N</v>
      </c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</row>
    <row r="93" spans="1:26" ht="15.75" customHeight="1" x14ac:dyDescent="0.35">
      <c r="A93" s="62">
        <f>'Sessional + End Term Assessment'!A98</f>
        <v>91</v>
      </c>
      <c r="B93" s="63" t="str">
        <f>'Sessional + End Term Assessment'!B98</f>
        <v>23ETCCS091</v>
      </c>
      <c r="C93" s="63" t="str">
        <f>'Sessional + End Term Assessment'!C98</f>
        <v>MS.KINSHUL YADAV</v>
      </c>
      <c r="D93" s="89">
        <v>57.333333333333336</v>
      </c>
      <c r="E93" s="53" t="str">
        <f t="shared" si="0"/>
        <v>N</v>
      </c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</row>
    <row r="94" spans="1:26" ht="15.75" customHeight="1" x14ac:dyDescent="0.35">
      <c r="A94" s="62">
        <f>'Sessional + End Term Assessment'!A99</f>
        <v>92</v>
      </c>
      <c r="B94" s="63" t="str">
        <f>'Sessional + End Term Assessment'!B99</f>
        <v>23ETCCS092</v>
      </c>
      <c r="C94" s="63" t="str">
        <f>'Sessional + End Term Assessment'!C99</f>
        <v>MS.KUMKUM LOHIYA</v>
      </c>
      <c r="D94" s="89">
        <v>64.333333333333329</v>
      </c>
      <c r="E94" s="53" t="str">
        <f t="shared" si="0"/>
        <v>N</v>
      </c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</row>
    <row r="95" spans="1:26" ht="15.75" customHeight="1" x14ac:dyDescent="0.35">
      <c r="A95" s="62">
        <f>'Sessional + End Term Assessment'!A100</f>
        <v>93</v>
      </c>
      <c r="B95" s="63" t="str">
        <f>'Sessional + End Term Assessment'!B100</f>
        <v>23ETCCS093</v>
      </c>
      <c r="C95" s="63" t="str">
        <f>'Sessional + End Term Assessment'!C100</f>
        <v>MS.LUBHANSHI RATHORE</v>
      </c>
      <c r="D95" s="89">
        <v>55</v>
      </c>
      <c r="E95" s="53" t="str">
        <f t="shared" si="0"/>
        <v>N</v>
      </c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</row>
    <row r="96" spans="1:26" ht="15.75" customHeight="1" x14ac:dyDescent="0.35">
      <c r="A96" s="62">
        <f>'Sessional + End Term Assessment'!A101</f>
        <v>94</v>
      </c>
      <c r="B96" s="63" t="str">
        <f>'Sessional + End Term Assessment'!B101</f>
        <v>23ETCCS094</v>
      </c>
      <c r="C96" s="63" t="str">
        <f>'Sessional + End Term Assessment'!C101</f>
        <v>MS.LUCKY OJHA</v>
      </c>
      <c r="D96" s="89">
        <v>64.333333333333329</v>
      </c>
      <c r="E96" s="53" t="str">
        <f t="shared" si="0"/>
        <v>N</v>
      </c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</row>
    <row r="97" spans="1:26" ht="15.75" customHeight="1" x14ac:dyDescent="0.35">
      <c r="A97" s="62">
        <f>'Sessional + End Term Assessment'!A102</f>
        <v>95</v>
      </c>
      <c r="B97" s="63" t="str">
        <f>'Sessional + End Term Assessment'!B102</f>
        <v>23ETCCS095</v>
      </c>
      <c r="C97" s="63" t="str">
        <f>'Sessional + End Term Assessment'!C102</f>
        <v>MS.MAHIMA KUMAWAT</v>
      </c>
      <c r="D97" s="89">
        <v>55</v>
      </c>
      <c r="E97" s="53" t="str">
        <f t="shared" si="0"/>
        <v>N</v>
      </c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</row>
    <row r="98" spans="1:26" ht="15.75" customHeight="1" x14ac:dyDescent="0.35">
      <c r="A98" s="62">
        <f>'Sessional + End Term Assessment'!A103</f>
        <v>96</v>
      </c>
      <c r="B98" s="63" t="str">
        <f>'Sessional + End Term Assessment'!B103</f>
        <v>23ETCCS096</v>
      </c>
      <c r="C98" s="63" t="str">
        <f>'Sessional + End Term Assessment'!C103</f>
        <v>MS.MAHIMA RAO</v>
      </c>
      <c r="D98" s="89">
        <v>52.666666666666671</v>
      </c>
      <c r="E98" s="53" t="str">
        <f t="shared" si="0"/>
        <v>N</v>
      </c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</row>
    <row r="99" spans="1:26" ht="15.75" customHeight="1" x14ac:dyDescent="0.35">
      <c r="A99" s="62">
        <f>'Sessional + End Term Assessment'!A104</f>
        <v>97</v>
      </c>
      <c r="B99" s="63" t="str">
        <f>'Sessional + End Term Assessment'!B104</f>
        <v>23ETCCS097</v>
      </c>
      <c r="C99" s="63" t="str">
        <f>'Sessional + End Term Assessment'!C104</f>
        <v>MS.MANSI LOHAR</v>
      </c>
      <c r="D99" s="89">
        <v>50.333333333333329</v>
      </c>
      <c r="E99" s="53" t="str">
        <f t="shared" si="0"/>
        <v>N</v>
      </c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</row>
    <row r="100" spans="1:26" ht="15.75" customHeight="1" x14ac:dyDescent="0.35">
      <c r="A100" s="62">
        <f>'Sessional + End Term Assessment'!A105</f>
        <v>98</v>
      </c>
      <c r="B100" s="63" t="str">
        <f>'Sessional + End Term Assessment'!B105</f>
        <v>23ETCCS098</v>
      </c>
      <c r="C100" s="63" t="str">
        <f>'Sessional + End Term Assessment'!C105</f>
        <v>MS.MONIKA PATEL</v>
      </c>
      <c r="D100" s="89">
        <v>48</v>
      </c>
      <c r="E100" s="53" t="str">
        <f t="shared" si="0"/>
        <v>N</v>
      </c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</row>
    <row r="101" spans="1:26" ht="15.75" customHeight="1" x14ac:dyDescent="0.35">
      <c r="A101" s="62">
        <f>'Sessional + End Term Assessment'!A106</f>
        <v>99</v>
      </c>
      <c r="B101" s="63" t="str">
        <f>'Sessional + End Term Assessment'!B106</f>
        <v>23ETCCS099</v>
      </c>
      <c r="C101" s="63" t="str">
        <f>'Sessional + End Term Assessment'!C106</f>
        <v>MS.MOXI TAK</v>
      </c>
      <c r="D101" s="89">
        <v>62</v>
      </c>
      <c r="E101" s="53" t="str">
        <f t="shared" si="0"/>
        <v>N</v>
      </c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</row>
    <row r="102" spans="1:26" ht="15.75" customHeight="1" x14ac:dyDescent="0.35">
      <c r="A102" s="62">
        <f>'Sessional + End Term Assessment'!A107</f>
        <v>100</v>
      </c>
      <c r="B102" s="63" t="str">
        <f>'Sessional + End Term Assessment'!B107</f>
        <v>23ETCCS100</v>
      </c>
      <c r="C102" s="63" t="str">
        <f>'Sessional + End Term Assessment'!C107</f>
        <v>MS.REENA AUDICHYA</v>
      </c>
      <c r="D102" s="89">
        <v>62</v>
      </c>
      <c r="E102" s="53" t="str">
        <f t="shared" si="0"/>
        <v>N</v>
      </c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</row>
    <row r="103" spans="1:26" ht="15.75" customHeight="1" x14ac:dyDescent="0.35">
      <c r="A103" s="62">
        <f>'Sessional + End Term Assessment'!A108</f>
        <v>101</v>
      </c>
      <c r="B103" s="63" t="str">
        <f>'Sessional + End Term Assessment'!B108</f>
        <v>23ETCCS101</v>
      </c>
      <c r="C103" s="63" t="str">
        <f>'Sessional + End Term Assessment'!C108</f>
        <v>MS.TAYSIDDHI MADHVI BHAVSAR</v>
      </c>
      <c r="D103" s="89">
        <v>62</v>
      </c>
      <c r="E103" s="53" t="str">
        <f t="shared" si="0"/>
        <v>N</v>
      </c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</row>
    <row r="104" spans="1:26" ht="15.75" customHeight="1" x14ac:dyDescent="0.35">
      <c r="A104" s="62">
        <f>'Sessional + End Term Assessment'!A109</f>
        <v>102</v>
      </c>
      <c r="B104" s="63" t="str">
        <f>'Sessional + End Term Assessment'!B109</f>
        <v>23ETCCS102</v>
      </c>
      <c r="C104" s="63" t="str">
        <f>'Sessional + End Term Assessment'!C109</f>
        <v>MS.USHA KUNWAR CHUNDAWAT</v>
      </c>
      <c r="D104" s="89">
        <v>59.666666666666671</v>
      </c>
      <c r="E104" s="53" t="str">
        <f t="shared" si="0"/>
        <v>N</v>
      </c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</row>
    <row r="105" spans="1:26" ht="15.75" customHeight="1" x14ac:dyDescent="0.35">
      <c r="A105" s="62">
        <f>'Sessional + End Term Assessment'!A110</f>
        <v>103</v>
      </c>
      <c r="B105" s="63" t="str">
        <f>'Sessional + End Term Assessment'!B110</f>
        <v>23ETCCS103</v>
      </c>
      <c r="C105" s="63" t="str">
        <f>'Sessional + End Term Assessment'!C110</f>
        <v>MUDIT GUPTA</v>
      </c>
      <c r="D105" s="89">
        <v>59.666666666666671</v>
      </c>
      <c r="E105" s="53" t="str">
        <f t="shared" si="0"/>
        <v>N</v>
      </c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</row>
    <row r="106" spans="1:26" ht="15.75" customHeight="1" x14ac:dyDescent="0.35">
      <c r="A106" s="62">
        <f>'Sessional + End Term Assessment'!A111</f>
        <v>104</v>
      </c>
      <c r="B106" s="63" t="str">
        <f>'Sessional + End Term Assessment'!B111</f>
        <v>23ETCCS104</v>
      </c>
      <c r="C106" s="63" t="str">
        <f>'Sessional + End Term Assessment'!C111</f>
        <v>NARESH SINGH BAGHEL</v>
      </c>
      <c r="D106" s="89">
        <v>69</v>
      </c>
      <c r="E106" s="53" t="str">
        <f t="shared" si="0"/>
        <v>N</v>
      </c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</row>
    <row r="107" spans="1:26" ht="15.75" customHeight="1" x14ac:dyDescent="0.35">
      <c r="A107" s="62">
        <f>'Sessional + End Term Assessment'!A112</f>
        <v>105</v>
      </c>
      <c r="B107" s="63" t="str">
        <f>'Sessional + End Term Assessment'!B112</f>
        <v>23ETCCS105</v>
      </c>
      <c r="C107" s="63" t="str">
        <f>'Sessional + End Term Assessment'!C112</f>
        <v>NASRAT ANSARI</v>
      </c>
      <c r="D107" s="89">
        <v>50.333333333333329</v>
      </c>
      <c r="E107" s="53" t="str">
        <f t="shared" si="0"/>
        <v>N</v>
      </c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</row>
    <row r="108" spans="1:26" ht="15.75" customHeight="1" x14ac:dyDescent="0.35">
      <c r="A108" s="62">
        <f>'Sessional + End Term Assessment'!A113</f>
        <v>106</v>
      </c>
      <c r="B108" s="63" t="str">
        <f>'Sessional + End Term Assessment'!B113</f>
        <v>23ETCCS106</v>
      </c>
      <c r="C108" s="63" t="str">
        <f>'Sessional + End Term Assessment'!C113</f>
        <v>NIKHIL SHARMA</v>
      </c>
      <c r="D108" s="89">
        <v>45.666666666666664</v>
      </c>
      <c r="E108" s="53" t="str">
        <f t="shared" si="0"/>
        <v>N</v>
      </c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</row>
    <row r="109" spans="1:26" ht="15.75" customHeight="1" x14ac:dyDescent="0.35">
      <c r="A109" s="62">
        <f>'Sessional + End Term Assessment'!A114</f>
        <v>107</v>
      </c>
      <c r="B109" s="63" t="str">
        <f>'Sessional + End Term Assessment'!B114</f>
        <v>23ETCCS107</v>
      </c>
      <c r="C109" s="63" t="str">
        <f>'Sessional + End Term Assessment'!C114</f>
        <v>NIKHIL SUTHAR</v>
      </c>
      <c r="D109" s="89">
        <v>55</v>
      </c>
      <c r="E109" s="53" t="str">
        <f t="shared" si="0"/>
        <v>N</v>
      </c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</row>
    <row r="110" spans="1:26" ht="15.75" customHeight="1" x14ac:dyDescent="0.35">
      <c r="A110" s="62">
        <f>'Sessional + End Term Assessment'!A115</f>
        <v>108</v>
      </c>
      <c r="B110" s="63" t="str">
        <f>'Sessional + End Term Assessment'!B115</f>
        <v>23ETCCS108</v>
      </c>
      <c r="C110" s="63" t="str">
        <f>'Sessional + End Term Assessment'!C115</f>
        <v>NIKITA DANGI</v>
      </c>
      <c r="D110" s="89">
        <v>62</v>
      </c>
      <c r="E110" s="53" t="str">
        <f t="shared" si="0"/>
        <v>N</v>
      </c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</row>
    <row r="111" spans="1:26" ht="15.75" customHeight="1" x14ac:dyDescent="0.35">
      <c r="A111" s="62">
        <f>'Sessional + End Term Assessment'!A116</f>
        <v>109</v>
      </c>
      <c r="B111" s="63" t="str">
        <f>'Sessional + End Term Assessment'!B116</f>
        <v>23ETCCS109</v>
      </c>
      <c r="C111" s="63" t="str">
        <f>'Sessional + End Term Assessment'!C116</f>
        <v>NILESH PURI</v>
      </c>
      <c r="D111" s="89">
        <v>50.333333333333329</v>
      </c>
      <c r="E111" s="53" t="str">
        <f t="shared" si="0"/>
        <v>N</v>
      </c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</row>
    <row r="112" spans="1:26" ht="15.75" customHeight="1" x14ac:dyDescent="0.35">
      <c r="A112" s="62">
        <f>'Sessional + End Term Assessment'!A117</f>
        <v>110</v>
      </c>
      <c r="B112" s="63" t="str">
        <f>'Sessional + End Term Assessment'!B117</f>
        <v>23ETCCS110</v>
      </c>
      <c r="C112" s="63" t="str">
        <f>'Sessional + End Term Assessment'!C117</f>
        <v>NISHTHA SONI</v>
      </c>
      <c r="D112" s="89">
        <v>64.333333333333329</v>
      </c>
      <c r="E112" s="53" t="str">
        <f t="shared" si="0"/>
        <v>N</v>
      </c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</row>
    <row r="113" spans="1:26" ht="15.75" customHeight="1" x14ac:dyDescent="0.35">
      <c r="A113" s="62">
        <f>'Sessional + End Term Assessment'!A118</f>
        <v>111</v>
      </c>
      <c r="B113" s="63" t="str">
        <f>'Sessional + End Term Assessment'!B118</f>
        <v>23ETCCS111</v>
      </c>
      <c r="C113" s="63" t="str">
        <f>'Sessional + End Term Assessment'!C118</f>
        <v>PALAK JAIN</v>
      </c>
      <c r="D113" s="89">
        <v>57.333333333333336</v>
      </c>
      <c r="E113" s="53" t="str">
        <f t="shared" si="0"/>
        <v>N</v>
      </c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</row>
    <row r="114" spans="1:26" ht="15.75" customHeight="1" x14ac:dyDescent="0.35">
      <c r="A114" s="62">
        <f>'Sessional + End Term Assessment'!A119</f>
        <v>112</v>
      </c>
      <c r="B114" s="63" t="str">
        <f>'Sessional + End Term Assessment'!B119</f>
        <v>23ETCCS112</v>
      </c>
      <c r="C114" s="63" t="str">
        <f>'Sessional + End Term Assessment'!C119</f>
        <v>PALAK NAGORI</v>
      </c>
      <c r="D114" s="89">
        <v>62</v>
      </c>
      <c r="E114" s="53" t="str">
        <f t="shared" si="0"/>
        <v>N</v>
      </c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</row>
    <row r="115" spans="1:26" ht="15.75" customHeight="1" x14ac:dyDescent="0.35">
      <c r="A115" s="62">
        <f>'Sessional + End Term Assessment'!A120</f>
        <v>113</v>
      </c>
      <c r="B115" s="63" t="str">
        <f>'Sessional + End Term Assessment'!B120</f>
        <v>23ETCCS113</v>
      </c>
      <c r="C115" s="63" t="str">
        <f>'Sessional + End Term Assessment'!C120</f>
        <v>PANKAJ DANGI</v>
      </c>
      <c r="D115" s="89">
        <v>62</v>
      </c>
      <c r="E115" s="53" t="str">
        <f t="shared" si="0"/>
        <v>N</v>
      </c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</row>
    <row r="116" spans="1:26" ht="15.75" customHeight="1" x14ac:dyDescent="0.35">
      <c r="A116" s="62">
        <f>'Sessional + End Term Assessment'!A121</f>
        <v>114</v>
      </c>
      <c r="B116" s="63" t="str">
        <f>'Sessional + End Term Assessment'!B121</f>
        <v>23ETCCS114</v>
      </c>
      <c r="C116" s="63" t="str">
        <f>'Sessional + End Term Assessment'!C121</f>
        <v>PANKAJ JOSHI</v>
      </c>
      <c r="D116" s="89">
        <v>50.333333333333329</v>
      </c>
      <c r="E116" s="53" t="str">
        <f t="shared" si="0"/>
        <v>N</v>
      </c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</row>
    <row r="117" spans="1:26" ht="15.75" customHeight="1" x14ac:dyDescent="0.35">
      <c r="A117" s="62">
        <f>'Sessional + End Term Assessment'!A122</f>
        <v>115</v>
      </c>
      <c r="B117" s="63" t="str">
        <f>'Sessional + End Term Assessment'!B122</f>
        <v>23ETCCS115</v>
      </c>
      <c r="C117" s="63" t="str">
        <f>'Sessional + End Term Assessment'!C122</f>
        <v>PARIDHI MEHRA</v>
      </c>
      <c r="D117" s="89">
        <v>52.666666666666671</v>
      </c>
      <c r="E117" s="53" t="str">
        <f t="shared" si="0"/>
        <v>N</v>
      </c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</row>
    <row r="118" spans="1:26" ht="15.75" customHeight="1" x14ac:dyDescent="0.35">
      <c r="A118" s="62">
        <f>'Sessional + End Term Assessment'!A123</f>
        <v>116</v>
      </c>
      <c r="B118" s="63" t="str">
        <f>'Sessional + End Term Assessment'!B123</f>
        <v>23ETCCS116</v>
      </c>
      <c r="C118" s="63" t="str">
        <f>'Sessional + End Term Assessment'!C123</f>
        <v>PATEL TISHANGKUMAR RAKESHKUMAR</v>
      </c>
      <c r="D118" s="89">
        <v>64.333333333333329</v>
      </c>
      <c r="E118" s="53" t="str">
        <f t="shared" si="0"/>
        <v>N</v>
      </c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</row>
    <row r="119" spans="1:26" ht="15.75" customHeight="1" x14ac:dyDescent="0.35">
      <c r="A119" s="62">
        <f>'Sessional + End Term Assessment'!A124</f>
        <v>117</v>
      </c>
      <c r="B119" s="63" t="str">
        <f>'Sessional + End Term Assessment'!B124</f>
        <v>23ETCCS117</v>
      </c>
      <c r="C119" s="63" t="str">
        <f>'Sessional + End Term Assessment'!C124</f>
        <v>PIYUSH YADAV</v>
      </c>
      <c r="D119" s="89">
        <v>48</v>
      </c>
      <c r="E119" s="53" t="str">
        <f t="shared" si="0"/>
        <v>N</v>
      </c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</row>
    <row r="120" spans="1:26" ht="15.75" customHeight="1" x14ac:dyDescent="0.35">
      <c r="A120" s="62">
        <f>'Sessional + End Term Assessment'!A125</f>
        <v>118</v>
      </c>
      <c r="B120" s="63" t="str">
        <f>'Sessional + End Term Assessment'!B125</f>
        <v>23ETCCS118</v>
      </c>
      <c r="C120" s="63" t="str">
        <f>'Sessional + End Term Assessment'!C125</f>
        <v>PRACHI KOTHARI</v>
      </c>
      <c r="D120" s="89">
        <v>64.333333333333329</v>
      </c>
      <c r="E120" s="53" t="str">
        <f t="shared" si="0"/>
        <v>N</v>
      </c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</row>
    <row r="121" spans="1:26" ht="15.75" customHeight="1" x14ac:dyDescent="0.35">
      <c r="A121" s="62">
        <f>'Sessional + End Term Assessment'!A126</f>
        <v>119</v>
      </c>
      <c r="B121" s="63" t="str">
        <f>'Sessional + End Term Assessment'!B126</f>
        <v>23ETCCS119</v>
      </c>
      <c r="C121" s="63" t="str">
        <f>'Sessional + End Term Assessment'!C126</f>
        <v>PRANAV CHAKRAVORTY</v>
      </c>
      <c r="D121" s="89">
        <v>52.666666666666671</v>
      </c>
      <c r="E121" s="53" t="str">
        <f t="shared" si="0"/>
        <v>N</v>
      </c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</row>
    <row r="122" spans="1:26" ht="15.75" customHeight="1" x14ac:dyDescent="0.35">
      <c r="A122" s="62">
        <f>'Sessional + End Term Assessment'!A127</f>
        <v>120</v>
      </c>
      <c r="B122" s="63" t="str">
        <f>'Sessional + End Term Assessment'!B127</f>
        <v>23ETCCS121</v>
      </c>
      <c r="C122" s="63" t="str">
        <f>'Sessional + End Term Assessment'!C127</f>
        <v>PRANAV RAJ SINGH RANAWAT</v>
      </c>
      <c r="D122" s="89">
        <v>55</v>
      </c>
      <c r="E122" s="53" t="str">
        <f t="shared" si="0"/>
        <v>N</v>
      </c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</row>
    <row r="123" spans="1:26" ht="15.75" customHeight="1" x14ac:dyDescent="0.35">
      <c r="A123" s="62">
        <f>'Sessional + End Term Assessment'!A128</f>
        <v>121</v>
      </c>
      <c r="B123" s="63" t="str">
        <f>'Sessional + End Term Assessment'!B128</f>
        <v>23ETCCS122</v>
      </c>
      <c r="C123" s="63" t="str">
        <f>'Sessional + End Term Assessment'!C128</f>
        <v>PRANAY TAILOR</v>
      </c>
      <c r="D123" s="89">
        <v>57.333333333333336</v>
      </c>
      <c r="E123" s="53" t="str">
        <f t="shared" si="0"/>
        <v>N</v>
      </c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</row>
    <row r="124" spans="1:26" ht="15.75" customHeight="1" x14ac:dyDescent="0.35">
      <c r="A124" s="62">
        <f>'Sessional + End Term Assessment'!A129</f>
        <v>122</v>
      </c>
      <c r="B124" s="63" t="str">
        <f>'Sessional + End Term Assessment'!B129</f>
        <v>23ETCCS123</v>
      </c>
      <c r="C124" s="63" t="str">
        <f>'Sessional + End Term Assessment'!C129</f>
        <v>PRASHANT MENARIA</v>
      </c>
      <c r="D124" s="89">
        <v>57.333333333333336</v>
      </c>
      <c r="E124" s="53" t="str">
        <f t="shared" si="0"/>
        <v>N</v>
      </c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</row>
    <row r="125" spans="1:26" ht="15.75" customHeight="1" x14ac:dyDescent="0.35">
      <c r="A125" s="62">
        <f>'Sessional + End Term Assessment'!A130</f>
        <v>123</v>
      </c>
      <c r="B125" s="63" t="str">
        <f>'Sessional + End Term Assessment'!B130</f>
        <v>23ETCCS124</v>
      </c>
      <c r="C125" s="63" t="str">
        <f>'Sessional + End Term Assessment'!C130</f>
        <v>PRIYANI JAIN</v>
      </c>
      <c r="D125" s="89">
        <v>57.333333333333336</v>
      </c>
      <c r="E125" s="53" t="str">
        <f t="shared" si="0"/>
        <v>N</v>
      </c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</row>
    <row r="126" spans="1:26" ht="15.75" customHeight="1" x14ac:dyDescent="0.35">
      <c r="A126" s="62">
        <f>'Sessional + End Term Assessment'!A131</f>
        <v>124</v>
      </c>
      <c r="B126" s="63" t="str">
        <f>'Sessional + End Term Assessment'!B131</f>
        <v>23ETCCS125</v>
      </c>
      <c r="C126" s="63" t="str">
        <f>'Sessional + End Term Assessment'!C131</f>
        <v>PRIYANSHU LUHARIA</v>
      </c>
      <c r="D126" s="89">
        <v>55</v>
      </c>
      <c r="E126" s="53" t="str">
        <f t="shared" si="0"/>
        <v>N</v>
      </c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</row>
    <row r="127" spans="1:26" ht="14.25" customHeight="1" x14ac:dyDescent="0.35">
      <c r="A127" s="62">
        <f>'Sessional + End Term Assessment'!A132</f>
        <v>125</v>
      </c>
      <c r="B127" s="63" t="str">
        <f>'Sessional + End Term Assessment'!B132</f>
        <v>23ETCCS126</v>
      </c>
      <c r="C127" s="63" t="str">
        <f>'Sessional + End Term Assessment'!C132</f>
        <v>PUNIT TAK</v>
      </c>
      <c r="D127" s="89">
        <v>57.333333333333336</v>
      </c>
      <c r="E127" s="53" t="str">
        <f t="shared" si="0"/>
        <v>N</v>
      </c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</row>
    <row r="128" spans="1:26" ht="14.25" customHeight="1" x14ac:dyDescent="0.35">
      <c r="A128" s="62">
        <f>'Sessional + End Term Assessment'!A133</f>
        <v>126</v>
      </c>
      <c r="B128" s="63" t="str">
        <f>'Sessional + End Term Assessment'!B133</f>
        <v>23ETCCS127</v>
      </c>
      <c r="C128" s="63" t="str">
        <f>'Sessional + End Term Assessment'!C133</f>
        <v>PURAN SUTHAR</v>
      </c>
      <c r="D128" s="89">
        <v>59.666666666666671</v>
      </c>
      <c r="E128" s="53" t="str">
        <f t="shared" si="0"/>
        <v>N</v>
      </c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</row>
    <row r="129" spans="1:26" ht="14.25" customHeight="1" x14ac:dyDescent="0.35">
      <c r="A129" s="62">
        <f>'Sessional + End Term Assessment'!A134</f>
        <v>127</v>
      </c>
      <c r="B129" s="63" t="str">
        <f>'Sessional + End Term Assessment'!B134</f>
        <v>23ETCCS128</v>
      </c>
      <c r="C129" s="63" t="str">
        <f>'Sessional + End Term Assessment'!C134</f>
        <v>PURVA R VERMA</v>
      </c>
      <c r="D129" s="89">
        <v>50.333333333333329</v>
      </c>
      <c r="E129" s="53" t="str">
        <f t="shared" si="0"/>
        <v>N</v>
      </c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</row>
    <row r="130" spans="1:26" ht="14.25" customHeight="1" x14ac:dyDescent="0.35">
      <c r="A130" s="62">
        <f>'Sessional + End Term Assessment'!A135</f>
        <v>128</v>
      </c>
      <c r="B130" s="63" t="str">
        <f>'Sessional + End Term Assessment'!B135</f>
        <v>23ETCCS129</v>
      </c>
      <c r="C130" s="63" t="str">
        <f>'Sessional + End Term Assessment'!C135</f>
        <v>RAGHAV KAUSHIK</v>
      </c>
      <c r="D130" s="89">
        <v>64.333333333333329</v>
      </c>
      <c r="E130" s="53" t="str">
        <f t="shared" si="0"/>
        <v>N</v>
      </c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</row>
    <row r="131" spans="1:26" ht="14.25" customHeight="1" x14ac:dyDescent="0.35">
      <c r="A131" s="62">
        <f>'Sessional + End Term Assessment'!A136</f>
        <v>129</v>
      </c>
      <c r="B131" s="63" t="str">
        <f>'Sessional + End Term Assessment'!B136</f>
        <v>23ETCCS130</v>
      </c>
      <c r="C131" s="63" t="str">
        <f>'Sessional + End Term Assessment'!C136</f>
        <v>RAJAT AMETA</v>
      </c>
      <c r="D131" s="89">
        <v>55</v>
      </c>
      <c r="E131" s="53" t="str">
        <f t="shared" si="0"/>
        <v>N</v>
      </c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</row>
    <row r="132" spans="1:26" ht="14.25" customHeight="1" x14ac:dyDescent="0.35">
      <c r="A132" s="62">
        <f>'Sessional + End Term Assessment'!A137</f>
        <v>130</v>
      </c>
      <c r="B132" s="63" t="str">
        <f>'Sessional + End Term Assessment'!B137</f>
        <v>23ETCCS131</v>
      </c>
      <c r="C132" s="63" t="str">
        <f>'Sessional + End Term Assessment'!C137</f>
        <v>REAL JAIN</v>
      </c>
      <c r="D132" s="89">
        <v>52.666666666666671</v>
      </c>
      <c r="E132" s="53" t="str">
        <f t="shared" si="0"/>
        <v>N</v>
      </c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</row>
    <row r="133" spans="1:26" ht="14.25" customHeight="1" x14ac:dyDescent="0.35">
      <c r="A133" s="62">
        <f>'Sessional + End Term Assessment'!A138</f>
        <v>131</v>
      </c>
      <c r="B133" s="63" t="str">
        <f>'Sessional + End Term Assessment'!B138</f>
        <v>23ETCCS133</v>
      </c>
      <c r="C133" s="63" t="str">
        <f>'Sessional + End Term Assessment'!C138</f>
        <v>RISHI MENARIA</v>
      </c>
      <c r="D133" s="89">
        <v>59.666666666666671</v>
      </c>
      <c r="E133" s="53" t="str">
        <f t="shared" si="0"/>
        <v>N</v>
      </c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</row>
    <row r="134" spans="1:26" ht="14.25" customHeight="1" x14ac:dyDescent="0.35">
      <c r="A134" s="62">
        <f>'Sessional + End Term Assessment'!A139</f>
        <v>132</v>
      </c>
      <c r="B134" s="63" t="str">
        <f>'Sessional + End Term Assessment'!B139</f>
        <v>23ETCCS134</v>
      </c>
      <c r="C134" s="63" t="str">
        <f>'Sessional + End Term Assessment'!C139</f>
        <v>ROHIT RAJPUT</v>
      </c>
      <c r="D134" s="89">
        <v>52.666666666666671</v>
      </c>
      <c r="E134" s="53" t="str">
        <f t="shared" si="0"/>
        <v>N</v>
      </c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</row>
    <row r="135" spans="1:26" ht="14.25" customHeight="1" x14ac:dyDescent="0.35">
      <c r="A135" s="62">
        <f>'Sessional + End Term Assessment'!A140</f>
        <v>133</v>
      </c>
      <c r="B135" s="63" t="str">
        <f>'Sessional + End Term Assessment'!B140</f>
        <v>23ETCCS135</v>
      </c>
      <c r="C135" s="63" t="str">
        <f>'Sessional + End Term Assessment'!C140</f>
        <v>RUDRA PRATAP SINGH RATHORE</v>
      </c>
      <c r="D135" s="89">
        <v>64.333333333333329</v>
      </c>
      <c r="E135" s="53" t="str">
        <f t="shared" si="0"/>
        <v>N</v>
      </c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</row>
    <row r="136" spans="1:26" ht="14.25" customHeight="1" x14ac:dyDescent="0.35">
      <c r="A136" s="62">
        <f>'Sessional + End Term Assessment'!A141</f>
        <v>134</v>
      </c>
      <c r="B136" s="63" t="str">
        <f>'Sessional + End Term Assessment'!B141</f>
        <v>23ETCCS136</v>
      </c>
      <c r="C136" s="63" t="str">
        <f>'Sessional + End Term Assessment'!C141</f>
        <v>RUDRAKSH CHITTORA</v>
      </c>
      <c r="D136" s="89">
        <v>64.333333333333329</v>
      </c>
      <c r="E136" s="53" t="str">
        <f t="shared" si="0"/>
        <v>N</v>
      </c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</row>
    <row r="137" spans="1:26" ht="14.25" customHeight="1" x14ac:dyDescent="0.35">
      <c r="A137" s="62">
        <f>'Sessional + End Term Assessment'!A142</f>
        <v>135</v>
      </c>
      <c r="B137" s="63" t="str">
        <f>'Sessional + End Term Assessment'!B142</f>
        <v>23ETCCS137</v>
      </c>
      <c r="C137" s="63" t="str">
        <f>'Sessional + End Term Assessment'!C142</f>
        <v>SANJAY JAT</v>
      </c>
      <c r="D137" s="89">
        <v>57.333333333333336</v>
      </c>
      <c r="E137" s="53" t="str">
        <f t="shared" si="0"/>
        <v>N</v>
      </c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</row>
    <row r="138" spans="1:26" ht="14.25" customHeight="1" x14ac:dyDescent="0.35">
      <c r="A138" s="62">
        <f>'Sessional + End Term Assessment'!A143</f>
        <v>136</v>
      </c>
      <c r="B138" s="63" t="str">
        <f>'Sessional + End Term Assessment'!B143</f>
        <v>23ETCCS138</v>
      </c>
      <c r="C138" s="63" t="str">
        <f>'Sessional + End Term Assessment'!C143</f>
        <v>SANJAY YADAV</v>
      </c>
      <c r="D138" s="89">
        <v>55</v>
      </c>
      <c r="E138" s="53" t="str">
        <f t="shared" si="0"/>
        <v>N</v>
      </c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</row>
    <row r="139" spans="1:26" ht="14.25" customHeight="1" x14ac:dyDescent="0.35">
      <c r="A139" s="62">
        <f>'Sessional + End Term Assessment'!A144</f>
        <v>137</v>
      </c>
      <c r="B139" s="63" t="str">
        <f>'Sessional + End Term Assessment'!B144</f>
        <v>23ETCCS139</v>
      </c>
      <c r="C139" s="63" t="str">
        <f>'Sessional + End Term Assessment'!C144</f>
        <v>SANYAM ARORA</v>
      </c>
      <c r="D139" s="89">
        <v>64.333333333333329</v>
      </c>
      <c r="E139" s="53" t="str">
        <f t="shared" si="0"/>
        <v>N</v>
      </c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</row>
    <row r="140" spans="1:26" ht="14.25" customHeight="1" x14ac:dyDescent="0.35">
      <c r="A140" s="62">
        <f>'Sessional + End Term Assessment'!A145</f>
        <v>138</v>
      </c>
      <c r="B140" s="63" t="str">
        <f>'Sessional + End Term Assessment'!B145</f>
        <v>23ETCCS140</v>
      </c>
      <c r="C140" s="63" t="str">
        <f>'Sessional + End Term Assessment'!C145</f>
        <v>SARANSH WADHWANI</v>
      </c>
      <c r="D140" s="89">
        <v>55</v>
      </c>
      <c r="E140" s="53" t="str">
        <f t="shared" si="0"/>
        <v>N</v>
      </c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</row>
    <row r="141" spans="1:26" ht="14.25" customHeight="1" x14ac:dyDescent="0.35">
      <c r="A141" s="62">
        <f>'Sessional + End Term Assessment'!A146</f>
        <v>139</v>
      </c>
      <c r="B141" s="63" t="str">
        <f>'Sessional + End Term Assessment'!B146</f>
        <v>23ETCCS141</v>
      </c>
      <c r="C141" s="63" t="str">
        <f>'Sessional + End Term Assessment'!C146</f>
        <v>SEJAL DASHORA</v>
      </c>
      <c r="D141" s="89">
        <v>55</v>
      </c>
      <c r="E141" s="53" t="str">
        <f t="shared" si="0"/>
        <v>N</v>
      </c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</row>
    <row r="142" spans="1:26" ht="14.25" customHeight="1" x14ac:dyDescent="0.35">
      <c r="A142" s="62">
        <f>'Sessional + End Term Assessment'!A147</f>
        <v>140</v>
      </c>
      <c r="B142" s="63" t="str">
        <f>'Sessional + End Term Assessment'!B147</f>
        <v>23ETCCS142</v>
      </c>
      <c r="C142" s="63" t="str">
        <f>'Sessional + End Term Assessment'!C147</f>
        <v>SHASHANK SONI</v>
      </c>
      <c r="D142" s="89">
        <v>69</v>
      </c>
      <c r="E142" s="53" t="str">
        <f t="shared" si="0"/>
        <v>N</v>
      </c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</row>
    <row r="143" spans="1:26" ht="14.25" customHeight="1" x14ac:dyDescent="0.35">
      <c r="A143" s="62">
        <f>'Sessional + End Term Assessment'!A148</f>
        <v>141</v>
      </c>
      <c r="B143" s="63" t="str">
        <f>'Sessional + End Term Assessment'!B148</f>
        <v>23ETCCS143</v>
      </c>
      <c r="C143" s="63" t="str">
        <f>'Sessional + End Term Assessment'!C148</f>
        <v>SHAWIL BHARGAVA</v>
      </c>
      <c r="D143" s="89">
        <v>45.666666666666664</v>
      </c>
      <c r="E143" s="53" t="str">
        <f t="shared" si="0"/>
        <v>N</v>
      </c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</row>
    <row r="144" spans="1:26" ht="14.25" customHeight="1" x14ac:dyDescent="0.35">
      <c r="A144" s="62">
        <f>'Sessional + End Term Assessment'!A149</f>
        <v>142</v>
      </c>
      <c r="B144" s="63" t="str">
        <f>'Sessional + End Term Assessment'!B149</f>
        <v>23ETCCS144</v>
      </c>
      <c r="C144" s="63" t="str">
        <f>'Sessional + End Term Assessment'!C149</f>
        <v>SHIKHAR JOSHI</v>
      </c>
      <c r="D144" s="89">
        <v>48</v>
      </c>
      <c r="E144" s="53" t="str">
        <f t="shared" si="0"/>
        <v>N</v>
      </c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</row>
    <row r="145" spans="1:26" ht="14.25" customHeight="1" x14ac:dyDescent="0.35">
      <c r="A145" s="62">
        <f>'Sessional + End Term Assessment'!A150</f>
        <v>143</v>
      </c>
      <c r="B145" s="63" t="str">
        <f>'Sessional + End Term Assessment'!B150</f>
        <v>23ETCCS145</v>
      </c>
      <c r="C145" s="63" t="str">
        <f>'Sessional + End Term Assessment'!C150</f>
        <v>SNEHA DADHICH</v>
      </c>
      <c r="D145" s="89">
        <v>55</v>
      </c>
      <c r="E145" s="53" t="str">
        <f t="shared" si="0"/>
        <v>N</v>
      </c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</row>
    <row r="146" spans="1:26" ht="14.25" customHeight="1" x14ac:dyDescent="0.35">
      <c r="A146" s="62">
        <f>'Sessional + End Term Assessment'!A151</f>
        <v>144</v>
      </c>
      <c r="B146" s="63" t="str">
        <f>'Sessional + End Term Assessment'!B151</f>
        <v>23ETCCS146</v>
      </c>
      <c r="C146" s="63" t="str">
        <f>'Sessional + End Term Assessment'!C151</f>
        <v>SONAL RAJWANI</v>
      </c>
      <c r="D146" s="89">
        <v>66.666666666666671</v>
      </c>
      <c r="E146" s="53" t="str">
        <f t="shared" si="0"/>
        <v>N</v>
      </c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</row>
    <row r="147" spans="1:26" ht="14.25" customHeight="1" x14ac:dyDescent="0.35">
      <c r="A147" s="62">
        <f>'Sessional + End Term Assessment'!A152</f>
        <v>145</v>
      </c>
      <c r="B147" s="63" t="str">
        <f>'Sessional + End Term Assessment'!B152</f>
        <v>23ETCCS147</v>
      </c>
      <c r="C147" s="63" t="str">
        <f>'Sessional + End Term Assessment'!C152</f>
        <v>SOUMYA JAIN</v>
      </c>
      <c r="D147" s="89">
        <v>50.333333333333329</v>
      </c>
      <c r="E147" s="53" t="str">
        <f t="shared" si="0"/>
        <v>N</v>
      </c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</row>
    <row r="148" spans="1:26" ht="14.25" customHeight="1" x14ac:dyDescent="0.35">
      <c r="A148" s="62">
        <f>'Sessional + End Term Assessment'!A153</f>
        <v>146</v>
      </c>
      <c r="B148" s="63" t="str">
        <f>'Sessional + End Term Assessment'!B153</f>
        <v>23ETCCS148</v>
      </c>
      <c r="C148" s="63" t="str">
        <f>'Sessional + End Term Assessment'!C153</f>
        <v>SUMER SINGH RAO</v>
      </c>
      <c r="D148" s="89">
        <v>59.666666666666671</v>
      </c>
      <c r="E148" s="53" t="str">
        <f t="shared" si="0"/>
        <v>N</v>
      </c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</row>
    <row r="149" spans="1:26" ht="14.25" customHeight="1" x14ac:dyDescent="0.35">
      <c r="A149" s="62">
        <f>'Sessional + End Term Assessment'!A154</f>
        <v>147</v>
      </c>
      <c r="B149" s="63" t="str">
        <f>'Sessional + End Term Assessment'!B154</f>
        <v>23ETCCS149</v>
      </c>
      <c r="C149" s="63" t="str">
        <f>'Sessional + End Term Assessment'!C154</f>
        <v>SURYABHAN SINGH RATHORE</v>
      </c>
      <c r="D149" s="89">
        <v>59.666666666666671</v>
      </c>
      <c r="E149" s="53" t="str">
        <f t="shared" si="0"/>
        <v>N</v>
      </c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</row>
    <row r="150" spans="1:26" ht="14.25" customHeight="1" x14ac:dyDescent="0.35">
      <c r="A150" s="62">
        <f>'Sessional + End Term Assessment'!A155</f>
        <v>148</v>
      </c>
      <c r="B150" s="63" t="str">
        <f>'Sessional + End Term Assessment'!B155</f>
        <v>23ETCCS150</v>
      </c>
      <c r="C150" s="63" t="str">
        <f>'Sessional + End Term Assessment'!C155</f>
        <v>TAKSH PANERI</v>
      </c>
      <c r="D150" s="89">
        <v>50.333333333333329</v>
      </c>
      <c r="E150" s="53" t="str">
        <f t="shared" si="0"/>
        <v>N</v>
      </c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</row>
    <row r="151" spans="1:26" ht="14.25" customHeight="1" x14ac:dyDescent="0.35">
      <c r="A151" s="62">
        <f>'Sessional + End Term Assessment'!A156</f>
        <v>149</v>
      </c>
      <c r="B151" s="63" t="str">
        <f>'Sessional + End Term Assessment'!B156</f>
        <v>23ETCCS151</v>
      </c>
      <c r="C151" s="63" t="str">
        <f>'Sessional + End Term Assessment'!C156</f>
        <v>TANISH JAIN</v>
      </c>
      <c r="D151" s="89">
        <v>45.666666666666664</v>
      </c>
      <c r="E151" s="53" t="str">
        <f t="shared" si="0"/>
        <v>N</v>
      </c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</row>
    <row r="152" spans="1:26" ht="14.25" customHeight="1" x14ac:dyDescent="0.35">
      <c r="A152" s="62">
        <f>'Sessional + End Term Assessment'!A157</f>
        <v>150</v>
      </c>
      <c r="B152" s="63" t="str">
        <f>'Sessional + End Term Assessment'!B157</f>
        <v>23ETCCS152</v>
      </c>
      <c r="C152" s="63" t="str">
        <f>'Sessional + End Term Assessment'!C157</f>
        <v>TANISHKA JAIN</v>
      </c>
      <c r="D152" s="89">
        <v>55</v>
      </c>
      <c r="E152" s="53" t="str">
        <f t="shared" si="0"/>
        <v>N</v>
      </c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</row>
    <row r="153" spans="1:26" ht="14.25" customHeight="1" x14ac:dyDescent="0.35">
      <c r="A153" s="62">
        <f>'Sessional + End Term Assessment'!A158</f>
        <v>151</v>
      </c>
      <c r="B153" s="63" t="str">
        <f>'Sessional + End Term Assessment'!B158</f>
        <v>23ETCCS153</v>
      </c>
      <c r="C153" s="63" t="str">
        <f>'Sessional + End Term Assessment'!C158</f>
        <v>TANMAY BANSAL</v>
      </c>
      <c r="D153" s="89">
        <v>59.666666666666671</v>
      </c>
      <c r="E153" s="53" t="str">
        <f t="shared" si="0"/>
        <v>N</v>
      </c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</row>
    <row r="154" spans="1:26" ht="14.25" customHeight="1" x14ac:dyDescent="0.35">
      <c r="A154" s="62">
        <f>'Sessional + End Term Assessment'!A159</f>
        <v>152</v>
      </c>
      <c r="B154" s="63" t="str">
        <f>'Sessional + End Term Assessment'!B159</f>
        <v>23ETCCS154</v>
      </c>
      <c r="C154" s="63" t="str">
        <f>'Sessional + End Term Assessment'!C159</f>
        <v>TUHINA BHADURI</v>
      </c>
      <c r="D154" s="89">
        <v>45.666666666666664</v>
      </c>
      <c r="E154" s="53" t="str">
        <f t="shared" si="0"/>
        <v>N</v>
      </c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</row>
    <row r="155" spans="1:26" ht="14.25" customHeight="1" x14ac:dyDescent="0.35">
      <c r="A155" s="62">
        <f>'Sessional + End Term Assessment'!A160</f>
        <v>153</v>
      </c>
      <c r="B155" s="63" t="str">
        <f>'Sessional + End Term Assessment'!B160</f>
        <v>23ETCCS155</v>
      </c>
      <c r="C155" s="63" t="str">
        <f>'Sessional + End Term Assessment'!C160</f>
        <v>TUSHAR OJHA</v>
      </c>
      <c r="D155" s="89">
        <v>45.666666666666664</v>
      </c>
      <c r="E155" s="53" t="str">
        <f t="shared" si="0"/>
        <v>N</v>
      </c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</row>
    <row r="156" spans="1:26" ht="14.25" customHeight="1" x14ac:dyDescent="0.35">
      <c r="A156" s="62">
        <f>'Sessional + End Term Assessment'!A161</f>
        <v>154</v>
      </c>
      <c r="B156" s="63" t="str">
        <f>'Sessional + End Term Assessment'!B161</f>
        <v>23ETCCS156</v>
      </c>
      <c r="C156" s="63" t="str">
        <f>'Sessional + End Term Assessment'!C161</f>
        <v>UMANG LADHA</v>
      </c>
      <c r="D156" s="89">
        <v>45.666666666666664</v>
      </c>
      <c r="E156" s="53" t="str">
        <f t="shared" si="0"/>
        <v>N</v>
      </c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</row>
    <row r="157" spans="1:26" ht="14.25" customHeight="1" x14ac:dyDescent="0.35">
      <c r="A157" s="62">
        <f>'Sessional + End Term Assessment'!A162</f>
        <v>155</v>
      </c>
      <c r="B157" s="63" t="str">
        <f>'Sessional + End Term Assessment'!B162</f>
        <v>23ETCCS157</v>
      </c>
      <c r="C157" s="63" t="str">
        <f>'Sessional + End Term Assessment'!C162</f>
        <v>VAIBHAV KUMAWAT</v>
      </c>
      <c r="D157" s="89">
        <v>50.333333333333329</v>
      </c>
      <c r="E157" s="53" t="str">
        <f t="shared" si="0"/>
        <v>N</v>
      </c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</row>
    <row r="158" spans="1:26" ht="14.25" customHeight="1" x14ac:dyDescent="0.35">
      <c r="A158" s="62">
        <f>'Sessional + End Term Assessment'!A163</f>
        <v>156</v>
      </c>
      <c r="B158" s="63" t="str">
        <f>'Sessional + End Term Assessment'!B163</f>
        <v>23ETCCS158</v>
      </c>
      <c r="C158" s="63" t="str">
        <f>'Sessional + End Term Assessment'!C163</f>
        <v>VAIBHAV MENARIA</v>
      </c>
      <c r="D158" s="89">
        <v>52.666666666666671</v>
      </c>
      <c r="E158" s="53" t="str">
        <f t="shared" si="0"/>
        <v>N</v>
      </c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</row>
    <row r="159" spans="1:26" ht="14.25" customHeight="1" x14ac:dyDescent="0.35">
      <c r="A159" s="62">
        <f>'Sessional + End Term Assessment'!A164</f>
        <v>157</v>
      </c>
      <c r="B159" s="63" t="str">
        <f>'Sessional + End Term Assessment'!B164</f>
        <v>23ETCCS159</v>
      </c>
      <c r="C159" s="63" t="str">
        <f>'Sessional + End Term Assessment'!C164</f>
        <v>VARUN PANERI</v>
      </c>
      <c r="D159" s="89">
        <v>43.333333333333329</v>
      </c>
      <c r="E159" s="53" t="str">
        <f t="shared" si="0"/>
        <v>Y</v>
      </c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</row>
    <row r="160" spans="1:26" ht="14.25" customHeight="1" x14ac:dyDescent="0.35">
      <c r="A160" s="62">
        <f>'Sessional + End Term Assessment'!A165</f>
        <v>158</v>
      </c>
      <c r="B160" s="63" t="str">
        <f>'Sessional + End Term Assessment'!B165</f>
        <v>23ETCCS160</v>
      </c>
      <c r="C160" s="63" t="str">
        <f>'Sessional + End Term Assessment'!C165</f>
        <v>VASHISHTH SHARMA</v>
      </c>
      <c r="D160" s="89">
        <v>59.666666666666671</v>
      </c>
      <c r="E160" s="53" t="str">
        <f t="shared" si="0"/>
        <v>N</v>
      </c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</row>
    <row r="161" spans="1:26" ht="14.25" customHeight="1" x14ac:dyDescent="0.35">
      <c r="A161" s="62">
        <f>'Sessional + End Term Assessment'!A166</f>
        <v>159</v>
      </c>
      <c r="B161" s="63" t="str">
        <f>'Sessional + End Term Assessment'!B166</f>
        <v>23ETCCS161</v>
      </c>
      <c r="C161" s="63" t="str">
        <f>'Sessional + End Term Assessment'!C166</f>
        <v>VIBHANSHI JAIN</v>
      </c>
      <c r="D161" s="89">
        <v>62</v>
      </c>
      <c r="E161" s="53" t="str">
        <f t="shared" si="0"/>
        <v>N</v>
      </c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</row>
    <row r="162" spans="1:26" ht="14.25" customHeight="1" x14ac:dyDescent="0.35">
      <c r="A162" s="62">
        <f>'Sessional + End Term Assessment'!A167</f>
        <v>160</v>
      </c>
      <c r="B162" s="63" t="str">
        <f>'Sessional + End Term Assessment'!B167</f>
        <v>23ETCCS162</v>
      </c>
      <c r="C162" s="63" t="str">
        <f>'Sessional + End Term Assessment'!C167</f>
        <v>VINAYAK MAHESHWARI</v>
      </c>
      <c r="D162" s="89">
        <v>62</v>
      </c>
      <c r="E162" s="53" t="str">
        <f t="shared" si="0"/>
        <v>N</v>
      </c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</row>
    <row r="163" spans="1:26" ht="14.25" customHeight="1" x14ac:dyDescent="0.35">
      <c r="A163" s="62">
        <f>'Sessional + End Term Assessment'!A168</f>
        <v>161</v>
      </c>
      <c r="B163" s="63" t="str">
        <f>'Sessional + End Term Assessment'!B168</f>
        <v>23ETCCS163</v>
      </c>
      <c r="C163" s="63" t="str">
        <f>'Sessional + End Term Assessment'!C168</f>
        <v>VINIT INTODIA</v>
      </c>
      <c r="D163" s="89">
        <v>45.666666666666664</v>
      </c>
      <c r="E163" s="53" t="str">
        <f t="shared" si="0"/>
        <v>N</v>
      </c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</row>
    <row r="164" spans="1:26" ht="14.25" customHeight="1" x14ac:dyDescent="0.35">
      <c r="A164" s="62">
        <f>'Sessional + End Term Assessment'!A169</f>
        <v>162</v>
      </c>
      <c r="B164" s="63" t="str">
        <f>'Sessional + End Term Assessment'!B169</f>
        <v>23ETCCS164</v>
      </c>
      <c r="C164" s="63" t="str">
        <f>'Sessional + End Term Assessment'!C169</f>
        <v>VINIT JAIN</v>
      </c>
      <c r="D164" s="89">
        <v>57.333333333333336</v>
      </c>
      <c r="E164" s="53" t="str">
        <f t="shared" si="0"/>
        <v>N</v>
      </c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</row>
    <row r="165" spans="1:26" ht="14.25" customHeight="1" x14ac:dyDescent="0.35">
      <c r="A165" s="62">
        <f>'Sessional + End Term Assessment'!A170</f>
        <v>163</v>
      </c>
      <c r="B165" s="63" t="str">
        <f>'Sessional + End Term Assessment'!B170</f>
        <v>23ETCCS165</v>
      </c>
      <c r="C165" s="63" t="str">
        <f>'Sessional + End Term Assessment'!C170</f>
        <v>VIPANSHU PALIWAL</v>
      </c>
      <c r="D165" s="89">
        <v>52.666666666666671</v>
      </c>
      <c r="E165" s="53" t="str">
        <f t="shared" si="0"/>
        <v>N</v>
      </c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</row>
    <row r="166" spans="1:26" ht="14.25" customHeight="1" x14ac:dyDescent="0.35">
      <c r="A166" s="62">
        <f>'Sessional + End Term Assessment'!A171</f>
        <v>164</v>
      </c>
      <c r="B166" s="63" t="str">
        <f>'Sessional + End Term Assessment'!B171</f>
        <v>23ETCCS166</v>
      </c>
      <c r="C166" s="63" t="str">
        <f>'Sessional + End Term Assessment'!C171</f>
        <v>VISHESH JAIN</v>
      </c>
      <c r="D166" s="89">
        <v>66.666666666666671</v>
      </c>
      <c r="E166" s="53" t="str">
        <f t="shared" si="0"/>
        <v>N</v>
      </c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</row>
    <row r="167" spans="1:26" ht="14.25" customHeight="1" x14ac:dyDescent="0.35">
      <c r="A167" s="62">
        <f>'Sessional + End Term Assessment'!A172</f>
        <v>165</v>
      </c>
      <c r="B167" s="63" t="str">
        <f>'Sessional + End Term Assessment'!B172</f>
        <v>23ETCCS167</v>
      </c>
      <c r="C167" s="63" t="str">
        <f>'Sessional + End Term Assessment'!C172</f>
        <v>YAKSH JAIN</v>
      </c>
      <c r="D167" s="89">
        <v>45.666666666666664</v>
      </c>
      <c r="E167" s="53" t="str">
        <f t="shared" si="0"/>
        <v>N</v>
      </c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</row>
    <row r="168" spans="1:26" ht="14.25" customHeight="1" x14ac:dyDescent="0.35">
      <c r="A168" s="62">
        <f>'Sessional + End Term Assessment'!A173</f>
        <v>166</v>
      </c>
      <c r="B168" s="63" t="str">
        <f>'Sessional + End Term Assessment'!B173</f>
        <v>23ETCCS168</v>
      </c>
      <c r="C168" s="63" t="str">
        <f>'Sessional + End Term Assessment'!C173</f>
        <v>YAKSHIT SHARMA</v>
      </c>
      <c r="D168" s="89">
        <v>45.666666666666664</v>
      </c>
      <c r="E168" s="53" t="str">
        <f t="shared" si="0"/>
        <v>N</v>
      </c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</row>
    <row r="169" spans="1:26" ht="14.25" customHeight="1" x14ac:dyDescent="0.35">
      <c r="A169" s="62">
        <f>'Sessional + End Term Assessment'!A174</f>
        <v>167</v>
      </c>
      <c r="B169" s="63" t="str">
        <f>'Sessional + End Term Assessment'!B174</f>
        <v>23ETCCS169</v>
      </c>
      <c r="C169" s="63" t="str">
        <f>'Sessional + End Term Assessment'!C174</f>
        <v>YASH DAVE</v>
      </c>
      <c r="D169" s="89">
        <v>535.66666666666674</v>
      </c>
      <c r="E169" s="53" t="str">
        <f t="shared" si="0"/>
        <v>N</v>
      </c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</row>
    <row r="170" spans="1:26" ht="14.25" customHeight="1" x14ac:dyDescent="0.35">
      <c r="A170" s="62">
        <f>'Sessional + End Term Assessment'!A175</f>
        <v>168</v>
      </c>
      <c r="B170" s="63" t="str">
        <f>'Sessional + End Term Assessment'!B175</f>
        <v>23ETCCS170</v>
      </c>
      <c r="C170" s="63" t="str">
        <f>'Sessional + End Term Assessment'!C175</f>
        <v>YASH JAIN</v>
      </c>
      <c r="D170" s="89">
        <v>69</v>
      </c>
      <c r="E170" s="53" t="str">
        <f t="shared" si="0"/>
        <v>N</v>
      </c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</row>
    <row r="171" spans="1:26" ht="14.25" customHeight="1" x14ac:dyDescent="0.35">
      <c r="A171" s="62">
        <f>'Sessional + End Term Assessment'!A176</f>
        <v>169</v>
      </c>
      <c r="B171" s="63" t="str">
        <f>'Sessional + End Term Assessment'!B176</f>
        <v>23ETCCS171</v>
      </c>
      <c r="C171" s="63" t="str">
        <f>'Sessional + End Term Assessment'!C176</f>
        <v>YASH KHERODIYA</v>
      </c>
      <c r="D171" s="89">
        <v>45.666666666666664</v>
      </c>
      <c r="E171" s="53" t="str">
        <f t="shared" si="0"/>
        <v>N</v>
      </c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</row>
    <row r="172" spans="1:26" ht="14.25" customHeight="1" x14ac:dyDescent="0.35">
      <c r="A172" s="62">
        <f>'Sessional + End Term Assessment'!A177</f>
        <v>170</v>
      </c>
      <c r="B172" s="63" t="str">
        <f>'Sessional + End Term Assessment'!B177</f>
        <v>23ETCCS172</v>
      </c>
      <c r="C172" s="63" t="str">
        <f>'Sessional + End Term Assessment'!C177</f>
        <v>YASH KUMAR</v>
      </c>
      <c r="D172" s="89">
        <v>66.666666666666671</v>
      </c>
      <c r="E172" s="53" t="str">
        <f t="shared" si="0"/>
        <v>N</v>
      </c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</row>
    <row r="173" spans="1:26" ht="14.25" customHeight="1" x14ac:dyDescent="0.35">
      <c r="A173" s="62">
        <f>'Sessional + End Term Assessment'!A178</f>
        <v>171</v>
      </c>
      <c r="B173" s="63" t="str">
        <f>'Sessional + End Term Assessment'!B178</f>
        <v>23ETCCS173</v>
      </c>
      <c r="C173" s="63" t="str">
        <f>'Sessional + End Term Assessment'!C178</f>
        <v>YASHASWINI KANWAR YADUWANSHI</v>
      </c>
      <c r="D173" s="89" t="e">
        <v>#VALUE!</v>
      </c>
      <c r="E173" s="53" t="e">
        <f t="shared" si="0"/>
        <v>#VALUE!</v>
      </c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</row>
    <row r="174" spans="1:26" ht="14.25" customHeight="1" x14ac:dyDescent="0.35">
      <c r="A174" s="62">
        <f>'Sessional + End Term Assessment'!A179</f>
        <v>172</v>
      </c>
      <c r="B174" s="63" t="str">
        <f>'Sessional + End Term Assessment'!B179</f>
        <v>23ETCCS174</v>
      </c>
      <c r="C174" s="63" t="str">
        <f>'Sessional + End Term Assessment'!C179</f>
        <v>YASHSWI JHALA</v>
      </c>
      <c r="D174" s="89">
        <v>50.333333333333329</v>
      </c>
      <c r="E174" s="53" t="str">
        <f t="shared" si="0"/>
        <v>N</v>
      </c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</row>
    <row r="175" spans="1:26" ht="14.25" customHeight="1" x14ac:dyDescent="0.35">
      <c r="A175" s="62">
        <f>'Sessional + End Term Assessment'!A180</f>
        <v>173</v>
      </c>
      <c r="B175" s="63" t="str">
        <f>'Sessional + End Term Assessment'!B180</f>
        <v>23ETCCS175</v>
      </c>
      <c r="C175" s="63" t="str">
        <f>'Sessional + End Term Assessment'!C180</f>
        <v>YATHARTH UPADHYAY</v>
      </c>
      <c r="D175" s="89">
        <v>55</v>
      </c>
      <c r="E175" s="53" t="str">
        <f t="shared" si="0"/>
        <v>N</v>
      </c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</row>
    <row r="176" spans="1:26" ht="14.25" customHeight="1" x14ac:dyDescent="0.35">
      <c r="A176" s="62">
        <f>'Sessional + End Term Assessment'!A181</f>
        <v>174</v>
      </c>
      <c r="B176" s="63" t="str">
        <f>'Sessional + End Term Assessment'!B181</f>
        <v>23ETCCS176</v>
      </c>
      <c r="C176" s="63" t="str">
        <f>'Sessional + End Term Assessment'!C181</f>
        <v>YUVRAJ SINGH GOUR</v>
      </c>
      <c r="D176" s="89">
        <v>57.333333333333336</v>
      </c>
      <c r="E176" s="53" t="str">
        <f t="shared" si="0"/>
        <v>N</v>
      </c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</row>
    <row r="177" spans="1:26" ht="14.25" customHeight="1" x14ac:dyDescent="0.35">
      <c r="A177" s="62">
        <f>'Sessional + End Term Assessment'!A182</f>
        <v>175</v>
      </c>
      <c r="B177" s="63" t="str">
        <f>'Sessional + End Term Assessment'!B182</f>
        <v>23ETCCS177</v>
      </c>
      <c r="C177" s="63" t="str">
        <f>'Sessional + End Term Assessment'!C182</f>
        <v>ZOHER ZARI</v>
      </c>
      <c r="D177" s="89">
        <v>64.333333333333329</v>
      </c>
      <c r="E177" s="53" t="str">
        <f t="shared" si="0"/>
        <v>N</v>
      </c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</row>
    <row r="178" spans="1:26" ht="14.25" customHeight="1" x14ac:dyDescent="0.35">
      <c r="A178" s="62">
        <f>'Sessional + End Term Assessment'!A183</f>
        <v>176</v>
      </c>
      <c r="B178" s="63" t="str">
        <f>'Sessional + End Term Assessment'!B183</f>
        <v>23ETCCE001</v>
      </c>
      <c r="C178" s="63" t="str">
        <f>'Sessional + End Term Assessment'!C183</f>
        <v>DURGA SHANKAR MEENA</v>
      </c>
      <c r="D178" s="89">
        <v>45.666666666666664</v>
      </c>
      <c r="E178" s="53" t="str">
        <f t="shared" si="0"/>
        <v>N</v>
      </c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</row>
    <row r="179" spans="1:26" ht="14.25" customHeight="1" x14ac:dyDescent="0.35">
      <c r="A179" s="62">
        <f>'Sessional + End Term Assessment'!A184</f>
        <v>177</v>
      </c>
      <c r="B179" s="63" t="str">
        <f>'Sessional + End Term Assessment'!B184</f>
        <v>23ETCCE002</v>
      </c>
      <c r="C179" s="63" t="str">
        <f>'Sessional + End Term Assessment'!C184</f>
        <v>MS.DIPIKA KALAL</v>
      </c>
      <c r="D179" s="89">
        <v>50.333333333333329</v>
      </c>
      <c r="E179" s="53" t="str">
        <f t="shared" si="0"/>
        <v>N</v>
      </c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</row>
    <row r="180" spans="1:26" ht="14.25" customHeight="1" x14ac:dyDescent="0.35">
      <c r="A180" s="62">
        <f>'Sessional + End Term Assessment'!A185</f>
        <v>178</v>
      </c>
      <c r="B180" s="63" t="str">
        <f>'Sessional + End Term Assessment'!B185</f>
        <v>23ETCCE003</v>
      </c>
      <c r="C180" s="63" t="str">
        <f>'Sessional + End Term Assessment'!C185</f>
        <v>MS.NIKITA KALAL</v>
      </c>
      <c r="D180" s="89">
        <v>52.666666666666671</v>
      </c>
      <c r="E180" s="53" t="str">
        <f t="shared" si="0"/>
        <v>N</v>
      </c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</row>
    <row r="181" spans="1:26" ht="14.25" customHeight="1" x14ac:dyDescent="0.35">
      <c r="A181" s="62">
        <f>'Sessional + End Term Assessment'!A186</f>
        <v>179</v>
      </c>
      <c r="B181" s="63" t="str">
        <f>'Sessional + End Term Assessment'!B186</f>
        <v>23ETCCE004</v>
      </c>
      <c r="C181" s="63" t="str">
        <f>'Sessional + End Term Assessment'!C186</f>
        <v>NAMAN CHOUDHARY</v>
      </c>
      <c r="D181" s="89">
        <v>43.333333333333329</v>
      </c>
      <c r="E181" s="53" t="str">
        <f t="shared" si="0"/>
        <v>Y</v>
      </c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</row>
    <row r="182" spans="1:26" ht="14.25" customHeight="1" x14ac:dyDescent="0.35">
      <c r="A182" s="62">
        <f>'Sessional + End Term Assessment'!A187</f>
        <v>180</v>
      </c>
      <c r="B182" s="63" t="str">
        <f>'Sessional + End Term Assessment'!B187</f>
        <v>23ETCCE005</v>
      </c>
      <c r="C182" s="63" t="str">
        <f>'Sessional + End Term Assessment'!C187</f>
        <v>NARESH MEENA</v>
      </c>
      <c r="D182" s="89">
        <v>57.333333333333336</v>
      </c>
      <c r="E182" s="53" t="str">
        <f t="shared" si="0"/>
        <v>N</v>
      </c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</row>
    <row r="183" spans="1:26" ht="14.25" customHeight="1" x14ac:dyDescent="0.35">
      <c r="A183" s="62">
        <f>'Sessional + End Term Assessment'!A188</f>
        <v>181</v>
      </c>
      <c r="B183" s="63" t="str">
        <f>'Sessional + End Term Assessment'!B188</f>
        <v>23ETCCE006</v>
      </c>
      <c r="C183" s="63" t="str">
        <f>'Sessional + End Term Assessment'!C188</f>
        <v>NAVEEN NATH JOGI</v>
      </c>
      <c r="D183" s="89">
        <v>45.666666666666664</v>
      </c>
      <c r="E183" s="53" t="str">
        <f t="shared" si="0"/>
        <v>N</v>
      </c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</row>
    <row r="184" spans="1:26" ht="14.25" customHeight="1" x14ac:dyDescent="0.35">
      <c r="A184" s="62">
        <f>'Sessional + End Term Assessment'!A189</f>
        <v>182</v>
      </c>
      <c r="B184" s="63" t="str">
        <f>'Sessional + End Term Assessment'!B189</f>
        <v>23ETCCE007</v>
      </c>
      <c r="C184" s="63" t="str">
        <f>'Sessional + End Term Assessment'!C189</f>
        <v>SAYAM MEHTA</v>
      </c>
      <c r="D184" s="89">
        <v>52.666666666666671</v>
      </c>
      <c r="E184" s="53" t="str">
        <f t="shared" si="0"/>
        <v>N</v>
      </c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</row>
    <row r="185" spans="1:26" ht="14.25" customHeight="1" x14ac:dyDescent="0.35">
      <c r="A185" s="62">
        <f>'Sessional + End Term Assessment'!A190</f>
        <v>183</v>
      </c>
      <c r="B185" s="63" t="str">
        <f>'Sessional + End Term Assessment'!B190</f>
        <v>23ETCCE008</v>
      </c>
      <c r="C185" s="63" t="str">
        <f>'Sessional + End Term Assessment'!C190</f>
        <v>SHIVAM</v>
      </c>
      <c r="D185" s="89">
        <v>57.333333333333336</v>
      </c>
      <c r="E185" s="53" t="str">
        <f t="shared" si="0"/>
        <v>N</v>
      </c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</row>
    <row r="186" spans="1:26" ht="14.25" customHeight="1" x14ac:dyDescent="0.35">
      <c r="A186" s="62">
        <f>'Sessional + End Term Assessment'!A191</f>
        <v>184</v>
      </c>
      <c r="B186" s="63" t="str">
        <f>'Sessional + End Term Assessment'!B191</f>
        <v>23ETCEC001</v>
      </c>
      <c r="C186" s="63" t="str">
        <f>'Sessional + End Term Assessment'!C191</f>
        <v>ABHISHEK JODHA</v>
      </c>
      <c r="D186" s="89">
        <v>66.666666666666671</v>
      </c>
      <c r="E186" s="53" t="str">
        <f t="shared" si="0"/>
        <v>N</v>
      </c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</row>
    <row r="187" spans="1:26" ht="14.25" customHeight="1" x14ac:dyDescent="0.35">
      <c r="A187" s="62">
        <f>'Sessional + End Term Assessment'!A192</f>
        <v>185</v>
      </c>
      <c r="B187" s="63" t="str">
        <f>'Sessional + End Term Assessment'!B192</f>
        <v>23ETCEC002</v>
      </c>
      <c r="C187" s="63" t="str">
        <f>'Sessional + End Term Assessment'!C192</f>
        <v>ANJALI RATHORE</v>
      </c>
      <c r="D187" s="89">
        <v>64.333333333333329</v>
      </c>
      <c r="E187" s="53" t="str">
        <f t="shared" si="0"/>
        <v>N</v>
      </c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</row>
    <row r="188" spans="1:26" ht="14.25" customHeight="1" x14ac:dyDescent="0.35">
      <c r="A188" s="62">
        <f>'Sessional + End Term Assessment'!A193</f>
        <v>186</v>
      </c>
      <c r="B188" s="63" t="str">
        <f>'Sessional + End Term Assessment'!B193</f>
        <v>23ETCEC003</v>
      </c>
      <c r="C188" s="63" t="str">
        <f>'Sessional + End Term Assessment'!C193</f>
        <v>ARCHI KHATTAR</v>
      </c>
      <c r="D188" s="89">
        <v>64.333333333333329</v>
      </c>
      <c r="E188" s="53" t="str">
        <f t="shared" si="0"/>
        <v>N</v>
      </c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</row>
    <row r="189" spans="1:26" ht="14.25" customHeight="1" x14ac:dyDescent="0.35">
      <c r="A189" s="62">
        <f>'Sessional + End Term Assessment'!A194</f>
        <v>187</v>
      </c>
      <c r="B189" s="63" t="str">
        <f>'Sessional + End Term Assessment'!B194</f>
        <v>23ETCEC004</v>
      </c>
      <c r="C189" s="63" t="str">
        <f>'Sessional + End Term Assessment'!C194</f>
        <v>DEVENDRA SINGH</v>
      </c>
      <c r="D189" s="89">
        <v>57.333333333333336</v>
      </c>
      <c r="E189" s="53" t="str">
        <f t="shared" si="0"/>
        <v>N</v>
      </c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</row>
    <row r="190" spans="1:26" ht="14.25" customHeight="1" x14ac:dyDescent="0.35">
      <c r="A190" s="62">
        <f>'Sessional + End Term Assessment'!A195</f>
        <v>188</v>
      </c>
      <c r="B190" s="63" t="str">
        <f>'Sessional + End Term Assessment'!B195</f>
        <v>23ETCEC005</v>
      </c>
      <c r="C190" s="63" t="str">
        <f>'Sessional + End Term Assessment'!C195</f>
        <v>JAIN MAYANK AMRUT</v>
      </c>
      <c r="D190" s="89">
        <v>55</v>
      </c>
      <c r="E190" s="53" t="str">
        <f t="shared" si="0"/>
        <v>N</v>
      </c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</row>
    <row r="191" spans="1:26" ht="14.25" customHeight="1" x14ac:dyDescent="0.35">
      <c r="A191" s="62">
        <f>'Sessional + End Term Assessment'!A196</f>
        <v>189</v>
      </c>
      <c r="B191" s="63" t="str">
        <f>'Sessional + End Term Assessment'!B196</f>
        <v>23ETCEC006</v>
      </c>
      <c r="C191" s="63" t="str">
        <f>'Sessional + End Term Assessment'!C196</f>
        <v>MANISH BYAWAT</v>
      </c>
      <c r="D191" s="89" t="e">
        <v>#VALUE!</v>
      </c>
      <c r="E191" s="53" t="e">
        <f t="shared" si="0"/>
        <v>#VALUE!</v>
      </c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</row>
    <row r="192" spans="1:26" ht="14.25" customHeight="1" x14ac:dyDescent="0.35">
      <c r="A192" s="62">
        <f>'Sessional + End Term Assessment'!A197</f>
        <v>190</v>
      </c>
      <c r="B192" s="63" t="str">
        <f>'Sessional + End Term Assessment'!B197</f>
        <v>23ETCEC007</v>
      </c>
      <c r="C192" s="63" t="str">
        <f>'Sessional + End Term Assessment'!C197</f>
        <v>MS.HITAL KUMAWAT</v>
      </c>
      <c r="D192" s="89">
        <v>57.333333333333336</v>
      </c>
      <c r="E192" s="53" t="str">
        <f t="shared" si="0"/>
        <v>N</v>
      </c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</row>
    <row r="193" spans="1:26" ht="14.25" customHeight="1" x14ac:dyDescent="0.35">
      <c r="A193" s="62">
        <f>'Sessional + End Term Assessment'!A198</f>
        <v>191</v>
      </c>
      <c r="B193" s="63" t="str">
        <f>'Sessional + End Term Assessment'!B198</f>
        <v>23ETCEC008</v>
      </c>
      <c r="C193" s="63" t="str">
        <f>'Sessional + End Term Assessment'!C198</f>
        <v>NARENDRA SINGH CHAUHAN</v>
      </c>
      <c r="D193" s="89">
        <v>48</v>
      </c>
      <c r="E193" s="53" t="str">
        <f t="shared" si="0"/>
        <v>N</v>
      </c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</row>
    <row r="194" spans="1:26" ht="14.25" customHeight="1" x14ac:dyDescent="0.35">
      <c r="A194" s="62">
        <f>'Sessional + End Term Assessment'!A199</f>
        <v>192</v>
      </c>
      <c r="B194" s="63" t="str">
        <f>'Sessional + End Term Assessment'!B199</f>
        <v>23ETCEC009</v>
      </c>
      <c r="C194" s="63" t="str">
        <f>'Sessional + End Term Assessment'!C199</f>
        <v>RAGHURAJ RANA</v>
      </c>
      <c r="D194" s="89">
        <v>55</v>
      </c>
      <c r="E194" s="53" t="str">
        <f t="shared" si="0"/>
        <v>N</v>
      </c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</row>
    <row r="195" spans="1:26" ht="14.25" customHeight="1" x14ac:dyDescent="0.35">
      <c r="A195" s="62">
        <f>'Sessional + End Term Assessment'!A200</f>
        <v>193</v>
      </c>
      <c r="B195" s="63" t="str">
        <f>'Sessional + End Term Assessment'!B200</f>
        <v>23ETCEC010</v>
      </c>
      <c r="C195" s="63" t="str">
        <f>'Sessional + End Term Assessment'!C200</f>
        <v>RAJAT RAJ SINGH CHOUHAN</v>
      </c>
      <c r="D195" s="89">
        <v>59.666666666666671</v>
      </c>
      <c r="E195" s="53" t="str">
        <f t="shared" si="0"/>
        <v>N</v>
      </c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</row>
    <row r="196" spans="1:26" ht="14.25" customHeight="1" x14ac:dyDescent="0.35">
      <c r="A196" s="62">
        <f>'Sessional + End Term Assessment'!A201</f>
        <v>194</v>
      </c>
      <c r="B196" s="63" t="str">
        <f>'Sessional + End Term Assessment'!B201</f>
        <v>23ETCEC011</v>
      </c>
      <c r="C196" s="63" t="str">
        <f>'Sessional + End Term Assessment'!C201</f>
        <v>RISHABH SOLANKI</v>
      </c>
      <c r="D196" s="89">
        <v>55</v>
      </c>
      <c r="E196" s="53" t="str">
        <f t="shared" si="0"/>
        <v>N</v>
      </c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</row>
    <row r="197" spans="1:26" ht="14.25" customHeight="1" x14ac:dyDescent="0.35">
      <c r="A197" s="62">
        <f>'Sessional + End Term Assessment'!A202</f>
        <v>195</v>
      </c>
      <c r="B197" s="63" t="str">
        <f>'Sessional + End Term Assessment'!B202</f>
        <v>23ETCEC012</v>
      </c>
      <c r="C197" s="63" t="str">
        <f>'Sessional + End Term Assessment'!C202</f>
        <v>RUDRAKSH TELI</v>
      </c>
      <c r="D197" s="89">
        <v>59.666666666666671</v>
      </c>
      <c r="E197" s="53" t="str">
        <f t="shared" si="0"/>
        <v>N</v>
      </c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</row>
    <row r="198" spans="1:26" ht="14.25" customHeight="1" x14ac:dyDescent="0.35">
      <c r="A198" s="62">
        <f>'Sessional + End Term Assessment'!A203</f>
        <v>196</v>
      </c>
      <c r="B198" s="63" t="str">
        <f>'Sessional + End Term Assessment'!B203</f>
        <v>23ETCEC013</v>
      </c>
      <c r="C198" s="63" t="str">
        <f>'Sessional + End Term Assessment'!C203</f>
        <v>SUMIT GOSWAMI</v>
      </c>
      <c r="D198" s="89">
        <v>52.666666666666671</v>
      </c>
      <c r="E198" s="53" t="str">
        <f t="shared" si="0"/>
        <v>N</v>
      </c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</row>
    <row r="199" spans="1:26" ht="14.25" customHeight="1" x14ac:dyDescent="0.35">
      <c r="A199" s="62">
        <f>'Sessional + End Term Assessment'!A204</f>
        <v>197</v>
      </c>
      <c r="B199" s="63" t="str">
        <f>'Sessional + End Term Assessment'!B204</f>
        <v>23ETCME001</v>
      </c>
      <c r="C199" s="63" t="str">
        <f>'Sessional + End Term Assessment'!C204</f>
        <v>MANOJ MEGHWAL</v>
      </c>
      <c r="D199" s="89">
        <v>62</v>
      </c>
      <c r="E199" s="53" t="str">
        <f t="shared" si="0"/>
        <v>N</v>
      </c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</row>
    <row r="200" spans="1:26" ht="14.25" customHeight="1" x14ac:dyDescent="0.35">
      <c r="A200" s="62">
        <f>'Sessional + End Term Assessment'!A205</f>
        <v>198</v>
      </c>
      <c r="B200" s="63" t="str">
        <f>'Sessional + End Term Assessment'!B205</f>
        <v>23ETCME002</v>
      </c>
      <c r="C200" s="63" t="str">
        <f>'Sessional + End Term Assessment'!C205</f>
        <v>SAHIL GARASIYA</v>
      </c>
      <c r="D200" s="89" t="e">
        <v>#VALUE!</v>
      </c>
      <c r="E200" s="53" t="s">
        <v>477</v>
      </c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</row>
    <row r="201" spans="1:26" ht="14.25" customHeight="1" x14ac:dyDescent="0.35">
      <c r="A201" s="62">
        <f>'Sessional + End Term Assessment'!A206</f>
        <v>199</v>
      </c>
      <c r="B201" s="63" t="str">
        <f>'Sessional + End Term Assessment'!B206</f>
        <v>23ETCME003</v>
      </c>
      <c r="C201" s="63" t="str">
        <f>'Sessional + End Term Assessment'!C206</f>
        <v>VIKAS MEGHWAL</v>
      </c>
      <c r="D201" s="89" t="e">
        <v>#VALUE!</v>
      </c>
      <c r="E201" s="53" t="e">
        <f>IF(D201&lt;=45,"Y","N")</f>
        <v>#VALUE!</v>
      </c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</row>
    <row r="202" spans="1:26" ht="14.25" customHeight="1" x14ac:dyDescent="0.35">
      <c r="A202" s="62">
        <f>'Sessional + End Term Assessment'!A207</f>
        <v>200</v>
      </c>
      <c r="B202" s="63" t="str">
        <f>'Sessional + End Term Assessment'!B207</f>
        <v>23ETCME004</v>
      </c>
      <c r="C202" s="63" t="str">
        <f>'Sessional + End Term Assessment'!C207</f>
        <v>VIKASH KUMAR</v>
      </c>
      <c r="D202" s="89">
        <v>62</v>
      </c>
      <c r="E202" s="53" t="s">
        <v>477</v>
      </c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</row>
    <row r="203" spans="1:26" ht="14.25" customHeight="1" x14ac:dyDescent="0.35">
      <c r="A203" s="58"/>
      <c r="B203" s="58"/>
      <c r="C203" s="58"/>
      <c r="D203" s="45"/>
      <c r="E203" s="45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</row>
    <row r="204" spans="1:26" ht="14.25" customHeight="1" x14ac:dyDescent="0.35">
      <c r="A204" s="58"/>
      <c r="B204" s="58"/>
      <c r="C204" s="58"/>
      <c r="D204" s="45"/>
      <c r="E204" s="45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</row>
    <row r="205" spans="1:26" ht="14.25" customHeight="1" x14ac:dyDescent="0.35">
      <c r="A205" s="58"/>
      <c r="B205" s="58"/>
      <c r="C205" s="58"/>
      <c r="D205" s="45"/>
      <c r="E205" s="45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</row>
    <row r="206" spans="1:26" ht="14.25" customHeight="1" x14ac:dyDescent="0.35">
      <c r="A206" s="58"/>
      <c r="B206" s="58"/>
      <c r="C206" s="58"/>
      <c r="D206" s="45"/>
      <c r="E206" s="45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</row>
    <row r="207" spans="1:26" ht="14.25" customHeight="1" x14ac:dyDescent="0.35">
      <c r="A207" s="58"/>
      <c r="B207" s="58"/>
      <c r="C207" s="58"/>
      <c r="D207" s="45"/>
      <c r="E207" s="45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</row>
    <row r="208" spans="1:26" ht="14.25" customHeight="1" x14ac:dyDescent="0.35">
      <c r="A208" s="58"/>
      <c r="B208" s="58"/>
      <c r="C208" s="58"/>
      <c r="D208" s="45"/>
      <c r="E208" s="45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</row>
    <row r="209" spans="1:26" ht="14.25" customHeight="1" x14ac:dyDescent="0.35">
      <c r="A209" s="58"/>
      <c r="B209" s="58"/>
      <c r="C209" s="58"/>
      <c r="D209" s="45"/>
      <c r="E209" s="45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</row>
    <row r="210" spans="1:26" ht="14.25" customHeight="1" x14ac:dyDescent="0.35">
      <c r="A210" s="58"/>
      <c r="B210" s="58"/>
      <c r="C210" s="58"/>
      <c r="D210" s="45"/>
      <c r="E210" s="45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</row>
    <row r="211" spans="1:26" ht="14.25" customHeight="1" x14ac:dyDescent="0.35">
      <c r="A211" s="58"/>
      <c r="B211" s="58"/>
      <c r="C211" s="58"/>
      <c r="D211" s="45"/>
      <c r="E211" s="45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</row>
    <row r="212" spans="1:26" ht="14.25" customHeight="1" x14ac:dyDescent="0.35">
      <c r="A212" s="58"/>
      <c r="B212" s="58"/>
      <c r="C212" s="58"/>
      <c r="D212" s="45"/>
      <c r="E212" s="45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</row>
    <row r="213" spans="1:26" ht="14.25" customHeight="1" x14ac:dyDescent="0.35">
      <c r="A213" s="58"/>
      <c r="B213" s="58"/>
      <c r="C213" s="58"/>
      <c r="D213" s="45"/>
      <c r="E213" s="45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</row>
    <row r="214" spans="1:26" ht="14.25" customHeight="1" x14ac:dyDescent="0.35">
      <c r="A214" s="58"/>
      <c r="B214" s="58"/>
      <c r="C214" s="58"/>
      <c r="D214" s="45"/>
      <c r="E214" s="45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</row>
    <row r="215" spans="1:26" ht="14.25" customHeight="1" x14ac:dyDescent="0.35">
      <c r="A215" s="58"/>
      <c r="B215" s="58"/>
      <c r="C215" s="58"/>
      <c r="D215" s="45"/>
      <c r="E215" s="45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</row>
    <row r="216" spans="1:26" ht="14.25" customHeight="1" x14ac:dyDescent="0.35">
      <c r="A216" s="58"/>
      <c r="B216" s="58"/>
      <c r="C216" s="58"/>
      <c r="D216" s="45"/>
      <c r="E216" s="45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</row>
    <row r="217" spans="1:26" ht="14.25" customHeight="1" x14ac:dyDescent="0.35">
      <c r="A217" s="58"/>
      <c r="B217" s="58"/>
      <c r="C217" s="58"/>
      <c r="D217" s="45"/>
      <c r="E217" s="45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</row>
    <row r="218" spans="1:26" ht="14.25" customHeight="1" x14ac:dyDescent="0.35">
      <c r="A218" s="58"/>
      <c r="B218" s="58"/>
      <c r="C218" s="58"/>
      <c r="D218" s="45"/>
      <c r="E218" s="45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</row>
    <row r="219" spans="1:26" ht="14.25" customHeight="1" x14ac:dyDescent="0.35">
      <c r="A219" s="58"/>
      <c r="B219" s="58"/>
      <c r="C219" s="58"/>
      <c r="D219" s="45"/>
      <c r="E219" s="45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</row>
    <row r="220" spans="1:26" ht="14.25" customHeight="1" x14ac:dyDescent="0.35">
      <c r="A220" s="58"/>
      <c r="B220" s="58"/>
      <c r="C220" s="58"/>
      <c r="D220" s="45"/>
      <c r="E220" s="45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</row>
    <row r="221" spans="1:26" ht="14.25" customHeight="1" x14ac:dyDescent="0.35">
      <c r="A221" s="58"/>
      <c r="B221" s="58"/>
      <c r="C221" s="58"/>
      <c r="D221" s="45"/>
      <c r="E221" s="45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</row>
    <row r="222" spans="1:26" ht="14.25" customHeight="1" x14ac:dyDescent="0.35">
      <c r="A222" s="58"/>
      <c r="B222" s="58"/>
      <c r="C222" s="58"/>
      <c r="D222" s="45"/>
      <c r="E222" s="45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</row>
    <row r="223" spans="1:26" ht="14.25" customHeight="1" x14ac:dyDescent="0.35">
      <c r="A223" s="58"/>
      <c r="B223" s="58"/>
      <c r="C223" s="58"/>
      <c r="D223" s="45"/>
      <c r="E223" s="45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</row>
    <row r="224" spans="1:26" ht="14.25" customHeight="1" x14ac:dyDescent="0.35">
      <c r="A224" s="58"/>
      <c r="B224" s="58"/>
      <c r="C224" s="58"/>
      <c r="D224" s="45"/>
      <c r="E224" s="45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</row>
    <row r="225" spans="1:26" ht="14.25" customHeight="1" x14ac:dyDescent="0.35">
      <c r="A225" s="58"/>
      <c r="B225" s="58"/>
      <c r="C225" s="58"/>
      <c r="D225" s="45"/>
      <c r="E225" s="45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</row>
    <row r="226" spans="1:26" ht="14.25" customHeight="1" x14ac:dyDescent="0.35">
      <c r="A226" s="58"/>
      <c r="B226" s="58"/>
      <c r="C226" s="58"/>
      <c r="D226" s="45"/>
      <c r="E226" s="45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</row>
    <row r="227" spans="1:26" ht="14.25" customHeight="1" x14ac:dyDescent="0.35">
      <c r="A227" s="58"/>
      <c r="B227" s="58"/>
      <c r="C227" s="58"/>
      <c r="D227" s="45"/>
      <c r="E227" s="45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</row>
    <row r="228" spans="1:26" ht="14.25" customHeight="1" x14ac:dyDescent="0.35">
      <c r="A228" s="58"/>
      <c r="B228" s="58"/>
      <c r="C228" s="58"/>
      <c r="D228" s="45"/>
      <c r="E228" s="45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</row>
    <row r="229" spans="1:26" ht="14.25" customHeight="1" x14ac:dyDescent="0.35">
      <c r="A229" s="58"/>
      <c r="B229" s="58"/>
      <c r="C229" s="58"/>
      <c r="D229" s="45"/>
      <c r="E229" s="45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</row>
    <row r="230" spans="1:26" ht="14.25" customHeight="1" x14ac:dyDescent="0.35">
      <c r="A230" s="58"/>
      <c r="B230" s="58"/>
      <c r="C230" s="58"/>
      <c r="D230" s="45"/>
      <c r="E230" s="45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</row>
    <row r="231" spans="1:26" ht="14.25" customHeight="1" x14ac:dyDescent="0.35">
      <c r="A231" s="58"/>
      <c r="B231" s="58"/>
      <c r="C231" s="58"/>
      <c r="D231" s="45"/>
      <c r="E231" s="45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</row>
    <row r="232" spans="1:26" ht="14.25" customHeight="1" x14ac:dyDescent="0.35">
      <c r="A232" s="58"/>
      <c r="B232" s="58"/>
      <c r="C232" s="58"/>
      <c r="D232" s="45"/>
      <c r="E232" s="45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</row>
    <row r="233" spans="1:26" ht="14.25" customHeight="1" x14ac:dyDescent="0.35">
      <c r="A233" s="58"/>
      <c r="B233" s="58"/>
      <c r="C233" s="58"/>
      <c r="D233" s="45"/>
      <c r="E233" s="45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</row>
    <row r="234" spans="1:26" ht="14.25" customHeight="1" x14ac:dyDescent="0.35">
      <c r="A234" s="58"/>
      <c r="B234" s="58"/>
      <c r="C234" s="58"/>
      <c r="D234" s="45"/>
      <c r="E234" s="45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</row>
    <row r="235" spans="1:26" ht="14.25" customHeight="1" x14ac:dyDescent="0.35">
      <c r="A235" s="58"/>
      <c r="B235" s="58"/>
      <c r="C235" s="58"/>
      <c r="D235" s="45"/>
      <c r="E235" s="45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</row>
    <row r="236" spans="1:26" ht="14.25" customHeight="1" x14ac:dyDescent="0.35">
      <c r="A236" s="58"/>
      <c r="B236" s="58"/>
      <c r="C236" s="58"/>
      <c r="D236" s="45"/>
      <c r="E236" s="45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</row>
    <row r="237" spans="1:26" ht="14.25" customHeight="1" x14ac:dyDescent="0.35">
      <c r="A237" s="58"/>
      <c r="B237" s="58"/>
      <c r="C237" s="58"/>
      <c r="D237" s="45"/>
      <c r="E237" s="45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</row>
    <row r="238" spans="1:26" ht="14.25" customHeight="1" x14ac:dyDescent="0.35">
      <c r="A238" s="58"/>
      <c r="B238" s="58"/>
      <c r="C238" s="58"/>
      <c r="D238" s="45"/>
      <c r="E238" s="45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</row>
    <row r="239" spans="1:26" ht="14.25" customHeight="1" x14ac:dyDescent="0.35">
      <c r="A239" s="58"/>
      <c r="B239" s="58"/>
      <c r="C239" s="58"/>
      <c r="D239" s="45"/>
      <c r="E239" s="45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</row>
    <row r="240" spans="1:26" ht="14.25" customHeight="1" x14ac:dyDescent="0.35">
      <c r="A240" s="58"/>
      <c r="B240" s="58"/>
      <c r="C240" s="58"/>
      <c r="D240" s="45"/>
      <c r="E240" s="45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</row>
    <row r="241" spans="1:26" ht="14.25" customHeight="1" x14ac:dyDescent="0.35">
      <c r="A241" s="58"/>
      <c r="B241" s="58"/>
      <c r="C241" s="58"/>
      <c r="D241" s="45"/>
      <c r="E241" s="45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</row>
    <row r="242" spans="1:26" ht="14.25" customHeight="1" x14ac:dyDescent="0.35">
      <c r="A242" s="58"/>
      <c r="B242" s="58"/>
      <c r="C242" s="58"/>
      <c r="D242" s="45"/>
      <c r="E242" s="45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</row>
    <row r="243" spans="1:26" ht="14.25" customHeight="1" x14ac:dyDescent="0.35">
      <c r="A243" s="58"/>
      <c r="B243" s="58"/>
      <c r="C243" s="58"/>
      <c r="D243" s="45"/>
      <c r="E243" s="45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</row>
    <row r="244" spans="1:26" ht="14.25" customHeight="1" x14ac:dyDescent="0.35">
      <c r="A244" s="58"/>
      <c r="B244" s="58"/>
      <c r="C244" s="58"/>
      <c r="D244" s="45"/>
      <c r="E244" s="45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</row>
    <row r="245" spans="1:26" ht="14.25" customHeight="1" x14ac:dyDescent="0.35">
      <c r="A245" s="58"/>
      <c r="B245" s="58"/>
      <c r="C245" s="58"/>
      <c r="D245" s="45"/>
      <c r="E245" s="45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</row>
    <row r="246" spans="1:26" ht="14.25" customHeight="1" x14ac:dyDescent="0.35">
      <c r="A246" s="58"/>
      <c r="B246" s="58"/>
      <c r="C246" s="58"/>
      <c r="D246" s="45"/>
      <c r="E246" s="45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</row>
    <row r="247" spans="1:26" ht="14.25" customHeight="1" x14ac:dyDescent="0.35">
      <c r="A247" s="58"/>
      <c r="B247" s="58"/>
      <c r="C247" s="58"/>
      <c r="D247" s="45"/>
      <c r="E247" s="45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</row>
    <row r="248" spans="1:26" ht="14.25" customHeight="1" x14ac:dyDescent="0.35">
      <c r="A248" s="58"/>
      <c r="B248" s="58"/>
      <c r="C248" s="58"/>
      <c r="D248" s="45"/>
      <c r="E248" s="45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</row>
    <row r="249" spans="1:26" ht="14.25" customHeight="1" x14ac:dyDescent="0.35">
      <c r="A249" s="58"/>
      <c r="B249" s="58"/>
      <c r="C249" s="58"/>
      <c r="D249" s="45"/>
      <c r="E249" s="45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</row>
    <row r="250" spans="1:26" ht="14.25" customHeight="1" x14ac:dyDescent="0.35">
      <c r="A250" s="58"/>
      <c r="B250" s="58"/>
      <c r="C250" s="58"/>
      <c r="D250" s="45"/>
      <c r="E250" s="45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</row>
    <row r="251" spans="1:26" ht="14.25" customHeight="1" x14ac:dyDescent="0.35">
      <c r="A251" s="58"/>
      <c r="B251" s="58"/>
      <c r="C251" s="58"/>
      <c r="D251" s="45"/>
      <c r="E251" s="45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</row>
    <row r="252" spans="1:26" ht="14.25" customHeight="1" x14ac:dyDescent="0.35">
      <c r="A252" s="58"/>
      <c r="B252" s="58"/>
      <c r="C252" s="58"/>
      <c r="D252" s="45"/>
      <c r="E252" s="45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</row>
    <row r="253" spans="1:26" ht="14.25" customHeight="1" x14ac:dyDescent="0.35">
      <c r="A253" s="58"/>
      <c r="B253" s="58"/>
      <c r="C253" s="58"/>
      <c r="D253" s="45"/>
      <c r="E253" s="45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</row>
    <row r="254" spans="1:26" ht="14.25" customHeight="1" x14ac:dyDescent="0.35">
      <c r="A254" s="58"/>
      <c r="B254" s="58"/>
      <c r="C254" s="58"/>
      <c r="D254" s="45"/>
      <c r="E254" s="45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</row>
    <row r="255" spans="1:26" ht="14.25" customHeight="1" x14ac:dyDescent="0.35">
      <c r="A255" s="58"/>
      <c r="B255" s="58"/>
      <c r="C255" s="58"/>
      <c r="D255" s="45"/>
      <c r="E255" s="45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</row>
    <row r="256" spans="1:26" ht="14.25" customHeight="1" x14ac:dyDescent="0.35">
      <c r="A256" s="58"/>
      <c r="B256" s="58"/>
      <c r="C256" s="58"/>
      <c r="D256" s="45"/>
      <c r="E256" s="45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</row>
    <row r="257" spans="1:26" ht="14.25" customHeight="1" x14ac:dyDescent="0.35">
      <c r="A257" s="58"/>
      <c r="B257" s="58"/>
      <c r="C257" s="58"/>
      <c r="D257" s="45"/>
      <c r="E257" s="45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</row>
    <row r="258" spans="1:26" ht="14.25" customHeight="1" x14ac:dyDescent="0.35">
      <c r="A258" s="58"/>
      <c r="B258" s="58"/>
      <c r="C258" s="58"/>
      <c r="D258" s="45"/>
      <c r="E258" s="45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</row>
    <row r="259" spans="1:26" ht="14.25" customHeight="1" x14ac:dyDescent="0.35">
      <c r="A259" s="58"/>
      <c r="B259" s="58"/>
      <c r="C259" s="58"/>
      <c r="D259" s="45"/>
      <c r="E259" s="45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</row>
    <row r="260" spans="1:26" ht="14.25" customHeight="1" x14ac:dyDescent="0.35">
      <c r="A260" s="58"/>
      <c r="B260" s="58"/>
      <c r="C260" s="58"/>
      <c r="D260" s="45"/>
      <c r="E260" s="45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</row>
    <row r="261" spans="1:26" ht="14.25" customHeight="1" x14ac:dyDescent="0.35">
      <c r="A261" s="58"/>
      <c r="B261" s="58"/>
      <c r="C261" s="58"/>
      <c r="D261" s="45"/>
      <c r="E261" s="45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</row>
    <row r="262" spans="1:26" ht="14.25" customHeight="1" x14ac:dyDescent="0.35">
      <c r="A262" s="58"/>
      <c r="B262" s="58"/>
      <c r="C262" s="58"/>
      <c r="D262" s="45"/>
      <c r="E262" s="45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</row>
    <row r="263" spans="1:26" ht="14.25" customHeight="1" x14ac:dyDescent="0.35">
      <c r="A263" s="58"/>
      <c r="B263" s="58"/>
      <c r="C263" s="58"/>
      <c r="D263" s="45"/>
      <c r="E263" s="45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</row>
    <row r="264" spans="1:26" ht="14.25" customHeight="1" x14ac:dyDescent="0.35">
      <c r="A264" s="58"/>
      <c r="B264" s="58"/>
      <c r="C264" s="58"/>
      <c r="D264" s="45"/>
      <c r="E264" s="45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</row>
    <row r="265" spans="1:26" ht="14.25" customHeight="1" x14ac:dyDescent="0.35">
      <c r="A265" s="58"/>
      <c r="B265" s="58"/>
      <c r="C265" s="58"/>
      <c r="D265" s="45"/>
      <c r="E265" s="45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</row>
    <row r="266" spans="1:26" ht="14.25" customHeight="1" x14ac:dyDescent="0.35">
      <c r="A266" s="58"/>
      <c r="B266" s="58"/>
      <c r="C266" s="58"/>
      <c r="D266" s="45"/>
      <c r="E266" s="45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</row>
    <row r="267" spans="1:26" ht="14.25" customHeight="1" x14ac:dyDescent="0.35">
      <c r="A267" s="58"/>
      <c r="B267" s="58"/>
      <c r="C267" s="58"/>
      <c r="D267" s="45"/>
      <c r="E267" s="45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</row>
    <row r="268" spans="1:26" ht="14.25" customHeight="1" x14ac:dyDescent="0.35">
      <c r="A268" s="58"/>
      <c r="B268" s="58"/>
      <c r="C268" s="58"/>
      <c r="D268" s="45"/>
      <c r="E268" s="45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</row>
    <row r="269" spans="1:26" ht="14.25" customHeight="1" x14ac:dyDescent="0.35">
      <c r="A269" s="58"/>
      <c r="B269" s="58"/>
      <c r="C269" s="58"/>
      <c r="D269" s="45"/>
      <c r="E269" s="45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</row>
    <row r="270" spans="1:26" ht="14.25" customHeight="1" x14ac:dyDescent="0.35">
      <c r="A270" s="58"/>
      <c r="B270" s="58"/>
      <c r="C270" s="58"/>
      <c r="D270" s="45"/>
      <c r="E270" s="45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</row>
    <row r="271" spans="1:26" ht="14.25" customHeight="1" x14ac:dyDescent="0.35">
      <c r="A271" s="58"/>
      <c r="B271" s="58"/>
      <c r="C271" s="58"/>
      <c r="D271" s="45"/>
      <c r="E271" s="45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</row>
    <row r="272" spans="1:26" ht="14.25" customHeight="1" x14ac:dyDescent="0.35">
      <c r="A272" s="58"/>
      <c r="B272" s="58"/>
      <c r="C272" s="58"/>
      <c r="D272" s="45"/>
      <c r="E272" s="45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</row>
    <row r="273" spans="1:26" ht="14.25" customHeight="1" x14ac:dyDescent="0.35">
      <c r="A273" s="58"/>
      <c r="B273" s="58"/>
      <c r="C273" s="58"/>
      <c r="D273" s="45"/>
      <c r="E273" s="45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</row>
    <row r="274" spans="1:26" ht="14.25" customHeight="1" x14ac:dyDescent="0.35">
      <c r="A274" s="58"/>
      <c r="B274" s="58"/>
      <c r="C274" s="58"/>
      <c r="D274" s="45"/>
      <c r="E274" s="45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</row>
    <row r="275" spans="1:26" ht="14.25" customHeight="1" x14ac:dyDescent="0.35">
      <c r="A275" s="58"/>
      <c r="B275" s="58"/>
      <c r="C275" s="58"/>
      <c r="D275" s="45"/>
      <c r="E275" s="45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</row>
    <row r="276" spans="1:26" ht="14.25" customHeight="1" x14ac:dyDescent="0.35">
      <c r="A276" s="58"/>
      <c r="B276" s="58"/>
      <c r="C276" s="58"/>
      <c r="D276" s="45"/>
      <c r="E276" s="45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</row>
    <row r="277" spans="1:26" ht="14.25" customHeight="1" x14ac:dyDescent="0.35">
      <c r="A277" s="58"/>
      <c r="B277" s="58"/>
      <c r="C277" s="58"/>
      <c r="D277" s="45"/>
      <c r="E277" s="45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</row>
    <row r="278" spans="1:26" ht="14.25" customHeight="1" x14ac:dyDescent="0.35">
      <c r="A278" s="58"/>
      <c r="B278" s="58"/>
      <c r="C278" s="58"/>
      <c r="D278" s="45"/>
      <c r="E278" s="45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</row>
    <row r="279" spans="1:26" ht="14.25" customHeight="1" x14ac:dyDescent="0.35">
      <c r="A279" s="58"/>
      <c r="B279" s="58"/>
      <c r="C279" s="58"/>
      <c r="D279" s="45"/>
      <c r="E279" s="45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</row>
    <row r="280" spans="1:26" ht="14.25" customHeight="1" x14ac:dyDescent="0.35">
      <c r="A280" s="58"/>
      <c r="B280" s="58"/>
      <c r="C280" s="58"/>
      <c r="D280" s="45"/>
      <c r="E280" s="45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</row>
    <row r="281" spans="1:26" ht="14.25" customHeight="1" x14ac:dyDescent="0.35">
      <c r="A281" s="58"/>
      <c r="B281" s="58"/>
      <c r="C281" s="58"/>
      <c r="D281" s="45"/>
      <c r="E281" s="45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</row>
    <row r="282" spans="1:26" ht="14.25" customHeight="1" x14ac:dyDescent="0.35">
      <c r="A282" s="58"/>
      <c r="B282" s="58"/>
      <c r="C282" s="58"/>
      <c r="D282" s="45"/>
      <c r="E282" s="45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</row>
    <row r="283" spans="1:26" ht="14.25" customHeight="1" x14ac:dyDescent="0.35">
      <c r="A283" s="58"/>
      <c r="B283" s="58"/>
      <c r="C283" s="58"/>
      <c r="D283" s="45"/>
      <c r="E283" s="45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</row>
    <row r="284" spans="1:26" ht="14.25" customHeight="1" x14ac:dyDescent="0.35">
      <c r="A284" s="58"/>
      <c r="B284" s="58"/>
      <c r="C284" s="58"/>
      <c r="D284" s="45"/>
      <c r="E284" s="45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</row>
    <row r="285" spans="1:26" ht="14.25" customHeight="1" x14ac:dyDescent="0.35">
      <c r="A285" s="58"/>
      <c r="B285" s="58"/>
      <c r="C285" s="58"/>
      <c r="D285" s="45"/>
      <c r="E285" s="45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</row>
    <row r="286" spans="1:26" ht="14.25" customHeight="1" x14ac:dyDescent="0.35">
      <c r="A286" s="58"/>
      <c r="B286" s="58"/>
      <c r="C286" s="58"/>
      <c r="D286" s="45"/>
      <c r="E286" s="45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</row>
    <row r="287" spans="1:26" ht="14.25" customHeight="1" x14ac:dyDescent="0.35">
      <c r="A287" s="58"/>
      <c r="B287" s="58"/>
      <c r="C287" s="58"/>
      <c r="D287" s="45"/>
      <c r="E287" s="45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</row>
    <row r="288" spans="1:26" ht="14.25" customHeight="1" x14ac:dyDescent="0.35">
      <c r="A288" s="58"/>
      <c r="B288" s="58"/>
      <c r="C288" s="58"/>
      <c r="D288" s="45"/>
      <c r="E288" s="45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</row>
    <row r="289" spans="1:26" ht="14.25" customHeight="1" x14ac:dyDescent="0.35">
      <c r="A289" s="58"/>
      <c r="B289" s="58"/>
      <c r="C289" s="58"/>
      <c r="D289" s="45"/>
      <c r="E289" s="45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</row>
    <row r="290" spans="1:26" ht="14.25" customHeight="1" x14ac:dyDescent="0.35">
      <c r="A290" s="58"/>
      <c r="B290" s="58"/>
      <c r="C290" s="58"/>
      <c r="D290" s="45"/>
      <c r="E290" s="45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</row>
    <row r="291" spans="1:26" ht="14.25" customHeight="1" x14ac:dyDescent="0.35">
      <c r="A291" s="58"/>
      <c r="B291" s="58"/>
      <c r="C291" s="58"/>
      <c r="D291" s="45"/>
      <c r="E291" s="45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</row>
    <row r="292" spans="1:26" ht="14.25" customHeight="1" x14ac:dyDescent="0.35">
      <c r="A292" s="58"/>
      <c r="B292" s="58"/>
      <c r="C292" s="58"/>
      <c r="D292" s="45"/>
      <c r="E292" s="45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</row>
    <row r="293" spans="1:26" ht="14.25" customHeight="1" x14ac:dyDescent="0.35">
      <c r="A293" s="58"/>
      <c r="B293" s="58"/>
      <c r="C293" s="58"/>
      <c r="D293" s="45"/>
      <c r="E293" s="45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</row>
    <row r="294" spans="1:26" ht="14.25" customHeight="1" x14ac:dyDescent="0.35">
      <c r="A294" s="58"/>
      <c r="B294" s="58"/>
      <c r="C294" s="58"/>
      <c r="D294" s="45"/>
      <c r="E294" s="45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</row>
    <row r="295" spans="1:26" ht="14.25" customHeight="1" x14ac:dyDescent="0.35">
      <c r="A295" s="58"/>
      <c r="B295" s="58"/>
      <c r="C295" s="58"/>
      <c r="D295" s="45"/>
      <c r="E295" s="45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</row>
    <row r="296" spans="1:26" ht="14.25" customHeight="1" x14ac:dyDescent="0.35">
      <c r="A296" s="58"/>
      <c r="B296" s="58"/>
      <c r="C296" s="58"/>
      <c r="D296" s="45"/>
      <c r="E296" s="45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</row>
    <row r="297" spans="1:26" ht="14.25" customHeight="1" x14ac:dyDescent="0.35">
      <c r="A297" s="58"/>
      <c r="B297" s="58"/>
      <c r="C297" s="58"/>
      <c r="D297" s="45"/>
      <c r="E297" s="45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</row>
    <row r="298" spans="1:26" ht="14.25" customHeight="1" x14ac:dyDescent="0.35">
      <c r="A298" s="58"/>
      <c r="B298" s="58"/>
      <c r="C298" s="58"/>
      <c r="D298" s="45"/>
      <c r="E298" s="45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</row>
    <row r="299" spans="1:26" ht="14.25" customHeight="1" x14ac:dyDescent="0.35">
      <c r="A299" s="58"/>
      <c r="B299" s="58"/>
      <c r="C299" s="58"/>
      <c r="D299" s="45"/>
      <c r="E299" s="45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</row>
    <row r="300" spans="1:26" ht="14.25" customHeight="1" x14ac:dyDescent="0.35">
      <c r="A300" s="58"/>
      <c r="B300" s="58"/>
      <c r="C300" s="58"/>
      <c r="D300" s="45"/>
      <c r="E300" s="45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</row>
    <row r="301" spans="1:26" ht="14.25" customHeight="1" x14ac:dyDescent="0.35">
      <c r="A301" s="58"/>
      <c r="B301" s="58"/>
      <c r="C301" s="58"/>
      <c r="D301" s="45"/>
      <c r="E301" s="45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</row>
    <row r="302" spans="1:26" ht="14.25" customHeight="1" x14ac:dyDescent="0.35">
      <c r="A302" s="58"/>
      <c r="B302" s="58"/>
      <c r="C302" s="58"/>
      <c r="D302" s="45"/>
      <c r="E302" s="45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</row>
    <row r="303" spans="1:26" ht="14.25" customHeight="1" x14ac:dyDescent="0.35">
      <c r="A303" s="58"/>
      <c r="B303" s="58"/>
      <c r="C303" s="58"/>
      <c r="D303" s="45"/>
      <c r="E303" s="45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</row>
    <row r="304" spans="1:26" ht="14.25" customHeight="1" x14ac:dyDescent="0.35">
      <c r="A304" s="58"/>
      <c r="B304" s="58"/>
      <c r="C304" s="58"/>
      <c r="D304" s="45"/>
      <c r="E304" s="45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</row>
    <row r="305" spans="1:26" ht="14.25" customHeight="1" x14ac:dyDescent="0.35">
      <c r="A305" s="58"/>
      <c r="B305" s="58"/>
      <c r="C305" s="58"/>
      <c r="D305" s="45"/>
      <c r="E305" s="45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</row>
    <row r="306" spans="1:26" ht="14.25" customHeight="1" x14ac:dyDescent="0.35">
      <c r="A306" s="58"/>
      <c r="B306" s="58"/>
      <c r="C306" s="58"/>
      <c r="D306" s="45"/>
      <c r="E306" s="45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</row>
    <row r="307" spans="1:26" ht="14.25" customHeight="1" x14ac:dyDescent="0.35">
      <c r="A307" s="58"/>
      <c r="B307" s="58"/>
      <c r="C307" s="58"/>
      <c r="D307" s="45"/>
      <c r="E307" s="45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</row>
    <row r="308" spans="1:26" ht="14.25" customHeight="1" x14ac:dyDescent="0.35">
      <c r="A308" s="58"/>
      <c r="B308" s="58"/>
      <c r="C308" s="58"/>
      <c r="D308" s="45"/>
      <c r="E308" s="45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</row>
    <row r="309" spans="1:26" ht="14.25" customHeight="1" x14ac:dyDescent="0.35">
      <c r="A309" s="58"/>
      <c r="B309" s="58"/>
      <c r="C309" s="58"/>
      <c r="D309" s="45"/>
      <c r="E309" s="45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</row>
    <row r="310" spans="1:26" ht="14.25" customHeight="1" x14ac:dyDescent="0.35">
      <c r="A310" s="58"/>
      <c r="B310" s="58"/>
      <c r="C310" s="58"/>
      <c r="D310" s="45"/>
      <c r="E310" s="45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</row>
    <row r="311" spans="1:26" ht="14.25" customHeight="1" x14ac:dyDescent="0.35">
      <c r="A311" s="58"/>
      <c r="B311" s="58"/>
      <c r="C311" s="58"/>
      <c r="D311" s="45"/>
      <c r="E311" s="45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</row>
    <row r="312" spans="1:26" ht="14.25" customHeight="1" x14ac:dyDescent="0.35">
      <c r="A312" s="58"/>
      <c r="B312" s="58"/>
      <c r="C312" s="58"/>
      <c r="D312" s="45"/>
      <c r="E312" s="45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</row>
    <row r="313" spans="1:26" ht="14.25" customHeight="1" x14ac:dyDescent="0.35">
      <c r="A313" s="58"/>
      <c r="B313" s="58"/>
      <c r="C313" s="58"/>
      <c r="D313" s="45"/>
      <c r="E313" s="45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</row>
    <row r="314" spans="1:26" ht="14.25" customHeight="1" x14ac:dyDescent="0.35">
      <c r="A314" s="58"/>
      <c r="B314" s="58"/>
      <c r="C314" s="58"/>
      <c r="D314" s="45"/>
      <c r="E314" s="45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</row>
    <row r="315" spans="1:26" ht="14.25" customHeight="1" x14ac:dyDescent="0.35">
      <c r="A315" s="58"/>
      <c r="B315" s="58"/>
      <c r="C315" s="58"/>
      <c r="D315" s="45"/>
      <c r="E315" s="45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</row>
    <row r="316" spans="1:26" ht="14.25" customHeight="1" x14ac:dyDescent="0.35">
      <c r="A316" s="58"/>
      <c r="B316" s="58"/>
      <c r="C316" s="58"/>
      <c r="D316" s="45"/>
      <c r="E316" s="45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</row>
    <row r="317" spans="1:26" ht="14.25" customHeight="1" x14ac:dyDescent="0.35">
      <c r="A317" s="58"/>
      <c r="B317" s="58"/>
      <c r="C317" s="58"/>
      <c r="D317" s="45"/>
      <c r="E317" s="45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</row>
    <row r="318" spans="1:26" ht="14.25" customHeight="1" x14ac:dyDescent="0.35">
      <c r="A318" s="58"/>
      <c r="B318" s="58"/>
      <c r="C318" s="58"/>
      <c r="D318" s="45"/>
      <c r="E318" s="45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</row>
    <row r="319" spans="1:26" ht="14.25" customHeight="1" x14ac:dyDescent="0.35">
      <c r="A319" s="58"/>
      <c r="B319" s="58"/>
      <c r="C319" s="58"/>
      <c r="D319" s="45"/>
      <c r="E319" s="45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</row>
    <row r="320" spans="1:26" ht="14.25" customHeight="1" x14ac:dyDescent="0.35">
      <c r="A320" s="58"/>
      <c r="B320" s="58"/>
      <c r="C320" s="58"/>
      <c r="D320" s="45"/>
      <c r="E320" s="45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</row>
    <row r="321" spans="1:26" ht="14.25" customHeight="1" x14ac:dyDescent="0.35">
      <c r="A321" s="58"/>
      <c r="B321" s="58"/>
      <c r="C321" s="58"/>
      <c r="D321" s="45"/>
      <c r="E321" s="45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</row>
    <row r="322" spans="1:26" ht="14.25" customHeight="1" x14ac:dyDescent="0.35">
      <c r="A322" s="58"/>
      <c r="B322" s="58"/>
      <c r="C322" s="58"/>
      <c r="D322" s="45"/>
      <c r="E322" s="45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</row>
    <row r="323" spans="1:26" ht="14.25" customHeight="1" x14ac:dyDescent="0.35">
      <c r="A323" s="58"/>
      <c r="B323" s="58"/>
      <c r="C323" s="58"/>
      <c r="D323" s="45"/>
      <c r="E323" s="45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</row>
    <row r="324" spans="1:26" ht="14.25" customHeight="1" x14ac:dyDescent="0.35">
      <c r="A324" s="58"/>
      <c r="B324" s="58"/>
      <c r="C324" s="58"/>
      <c r="D324" s="45"/>
      <c r="E324" s="45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</row>
    <row r="325" spans="1:26" ht="14.25" customHeight="1" x14ac:dyDescent="0.35">
      <c r="A325" s="58"/>
      <c r="B325" s="58"/>
      <c r="C325" s="58"/>
      <c r="D325" s="45"/>
      <c r="E325" s="45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</row>
    <row r="326" spans="1:26" ht="14.25" customHeight="1" x14ac:dyDescent="0.35">
      <c r="A326" s="58"/>
      <c r="B326" s="58"/>
      <c r="C326" s="58"/>
      <c r="D326" s="45"/>
      <c r="E326" s="45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</row>
    <row r="327" spans="1:26" ht="14.25" customHeight="1" x14ac:dyDescent="0.35">
      <c r="A327" s="58"/>
      <c r="B327" s="58"/>
      <c r="C327" s="58"/>
      <c r="D327" s="45"/>
      <c r="E327" s="45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</row>
    <row r="328" spans="1:26" ht="14.25" customHeight="1" x14ac:dyDescent="0.35">
      <c r="A328" s="58"/>
      <c r="B328" s="58"/>
      <c r="C328" s="58"/>
      <c r="D328" s="45"/>
      <c r="E328" s="45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</row>
    <row r="329" spans="1:26" ht="14.25" customHeight="1" x14ac:dyDescent="0.35">
      <c r="A329" s="58"/>
      <c r="B329" s="58"/>
      <c r="C329" s="58"/>
      <c r="D329" s="45"/>
      <c r="E329" s="45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</row>
    <row r="330" spans="1:26" ht="14.25" customHeight="1" x14ac:dyDescent="0.35">
      <c r="A330" s="58"/>
      <c r="B330" s="58"/>
      <c r="C330" s="58"/>
      <c r="D330" s="45"/>
      <c r="E330" s="45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</row>
    <row r="331" spans="1:26" ht="14.25" customHeight="1" x14ac:dyDescent="0.35">
      <c r="A331" s="58"/>
      <c r="B331" s="58"/>
      <c r="C331" s="58"/>
      <c r="D331" s="45"/>
      <c r="E331" s="45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</row>
    <row r="332" spans="1:26" ht="14.25" customHeight="1" x14ac:dyDescent="0.35">
      <c r="A332" s="58"/>
      <c r="B332" s="58"/>
      <c r="C332" s="58"/>
      <c r="D332" s="45"/>
      <c r="E332" s="45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</row>
    <row r="333" spans="1:26" ht="14.25" customHeight="1" x14ac:dyDescent="0.35">
      <c r="A333" s="58"/>
      <c r="B333" s="58"/>
      <c r="C333" s="58"/>
      <c r="D333" s="45"/>
      <c r="E333" s="45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</row>
    <row r="334" spans="1:26" ht="14.25" customHeight="1" x14ac:dyDescent="0.35">
      <c r="A334" s="58"/>
      <c r="B334" s="58"/>
      <c r="C334" s="58"/>
      <c r="D334" s="45"/>
      <c r="E334" s="45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</row>
    <row r="335" spans="1:26" ht="14.25" customHeight="1" x14ac:dyDescent="0.35">
      <c r="A335" s="58"/>
      <c r="B335" s="58"/>
      <c r="C335" s="58"/>
      <c r="D335" s="45"/>
      <c r="E335" s="45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</row>
    <row r="336" spans="1:26" ht="14.25" customHeight="1" x14ac:dyDescent="0.35">
      <c r="A336" s="58"/>
      <c r="B336" s="58"/>
      <c r="C336" s="58"/>
      <c r="D336" s="45"/>
      <c r="E336" s="45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</row>
    <row r="337" spans="1:26" ht="14.25" customHeight="1" x14ac:dyDescent="0.35">
      <c r="A337" s="58"/>
      <c r="B337" s="58"/>
      <c r="C337" s="58"/>
      <c r="D337" s="45"/>
      <c r="E337" s="45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</row>
    <row r="338" spans="1:26" ht="14.25" customHeight="1" x14ac:dyDescent="0.35">
      <c r="A338" s="58"/>
      <c r="B338" s="58"/>
      <c r="C338" s="58"/>
      <c r="D338" s="45"/>
      <c r="E338" s="45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</row>
    <row r="339" spans="1:26" ht="14.25" customHeight="1" x14ac:dyDescent="0.35">
      <c r="A339" s="58"/>
      <c r="B339" s="58"/>
      <c r="C339" s="58"/>
      <c r="D339" s="45"/>
      <c r="E339" s="45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</row>
    <row r="340" spans="1:26" ht="14.25" customHeight="1" x14ac:dyDescent="0.35">
      <c r="A340" s="58"/>
      <c r="B340" s="58"/>
      <c r="C340" s="58"/>
      <c r="D340" s="45"/>
      <c r="E340" s="45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</row>
    <row r="341" spans="1:26" ht="14.25" customHeight="1" x14ac:dyDescent="0.35">
      <c r="A341" s="58"/>
      <c r="B341" s="58"/>
      <c r="C341" s="58"/>
      <c r="D341" s="45"/>
      <c r="E341" s="45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</row>
    <row r="342" spans="1:26" ht="14.25" customHeight="1" x14ac:dyDescent="0.35">
      <c r="A342" s="58"/>
      <c r="B342" s="58"/>
      <c r="C342" s="58"/>
      <c r="D342" s="45"/>
      <c r="E342" s="45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</row>
    <row r="343" spans="1:26" ht="14.25" customHeight="1" x14ac:dyDescent="0.35">
      <c r="A343" s="58"/>
      <c r="B343" s="58"/>
      <c r="C343" s="58"/>
      <c r="D343" s="45"/>
      <c r="E343" s="45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</row>
    <row r="344" spans="1:26" ht="14.25" customHeight="1" x14ac:dyDescent="0.35">
      <c r="A344" s="58"/>
      <c r="B344" s="58"/>
      <c r="C344" s="58"/>
      <c r="D344" s="45"/>
      <c r="E344" s="45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</row>
    <row r="345" spans="1:26" ht="14.25" customHeight="1" x14ac:dyDescent="0.35">
      <c r="A345" s="58"/>
      <c r="B345" s="58"/>
      <c r="C345" s="58"/>
      <c r="D345" s="45"/>
      <c r="E345" s="45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</row>
    <row r="346" spans="1:26" ht="14.25" customHeight="1" x14ac:dyDescent="0.35">
      <c r="A346" s="58"/>
      <c r="B346" s="58"/>
      <c r="C346" s="58"/>
      <c r="D346" s="45"/>
      <c r="E346" s="45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</row>
    <row r="347" spans="1:26" ht="14.25" customHeight="1" x14ac:dyDescent="0.35">
      <c r="A347" s="58"/>
      <c r="B347" s="58"/>
      <c r="C347" s="58"/>
      <c r="D347" s="45"/>
      <c r="E347" s="45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</row>
    <row r="348" spans="1:26" ht="14.25" customHeight="1" x14ac:dyDescent="0.35">
      <c r="A348" s="58"/>
      <c r="B348" s="58"/>
      <c r="C348" s="58"/>
      <c r="D348" s="45"/>
      <c r="E348" s="45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</row>
    <row r="349" spans="1:26" ht="14.25" customHeight="1" x14ac:dyDescent="0.35">
      <c r="A349" s="58"/>
      <c r="B349" s="58"/>
      <c r="C349" s="58"/>
      <c r="D349" s="45"/>
      <c r="E349" s="45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</row>
    <row r="350" spans="1:26" ht="14.25" customHeight="1" x14ac:dyDescent="0.35">
      <c r="A350" s="58"/>
      <c r="B350" s="58"/>
      <c r="C350" s="58"/>
      <c r="D350" s="45"/>
      <c r="E350" s="45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</row>
    <row r="351" spans="1:26" ht="14.25" customHeight="1" x14ac:dyDescent="0.35">
      <c r="A351" s="58"/>
      <c r="B351" s="58"/>
      <c r="C351" s="58"/>
      <c r="D351" s="45"/>
      <c r="E351" s="45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</row>
    <row r="352" spans="1:26" ht="14.25" customHeight="1" x14ac:dyDescent="0.35">
      <c r="A352" s="58"/>
      <c r="B352" s="58"/>
      <c r="C352" s="58"/>
      <c r="D352" s="45"/>
      <c r="E352" s="45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</row>
    <row r="353" spans="1:26" ht="14.25" customHeight="1" x14ac:dyDescent="0.35">
      <c r="A353" s="58"/>
      <c r="B353" s="58"/>
      <c r="C353" s="58"/>
      <c r="D353" s="45"/>
      <c r="E353" s="45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</row>
    <row r="354" spans="1:26" ht="14.25" customHeight="1" x14ac:dyDescent="0.35">
      <c r="A354" s="58"/>
      <c r="B354" s="58"/>
      <c r="C354" s="58"/>
      <c r="D354" s="45"/>
      <c r="E354" s="45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</row>
    <row r="355" spans="1:26" ht="14.25" customHeight="1" x14ac:dyDescent="0.35">
      <c r="A355" s="58"/>
      <c r="B355" s="58"/>
      <c r="C355" s="58"/>
      <c r="D355" s="45"/>
      <c r="E355" s="45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</row>
    <row r="356" spans="1:26" ht="14.25" customHeight="1" x14ac:dyDescent="0.35">
      <c r="A356" s="58"/>
      <c r="B356" s="58"/>
      <c r="C356" s="58"/>
      <c r="D356" s="45"/>
      <c r="E356" s="45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</row>
    <row r="357" spans="1:26" ht="14.25" customHeight="1" x14ac:dyDescent="0.35">
      <c r="A357" s="58"/>
      <c r="B357" s="58"/>
      <c r="C357" s="58"/>
      <c r="D357" s="45"/>
      <c r="E357" s="45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</row>
    <row r="358" spans="1:26" ht="14.25" customHeight="1" x14ac:dyDescent="0.35">
      <c r="A358" s="58"/>
      <c r="B358" s="58"/>
      <c r="C358" s="58"/>
      <c r="D358" s="45"/>
      <c r="E358" s="45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</row>
    <row r="359" spans="1:26" ht="14.25" customHeight="1" x14ac:dyDescent="0.35">
      <c r="A359" s="58"/>
      <c r="B359" s="58"/>
      <c r="C359" s="58"/>
      <c r="D359" s="45"/>
      <c r="E359" s="45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</row>
    <row r="360" spans="1:26" ht="14.25" customHeight="1" x14ac:dyDescent="0.35">
      <c r="A360" s="58"/>
      <c r="B360" s="58"/>
      <c r="C360" s="58"/>
      <c r="D360" s="45"/>
      <c r="E360" s="45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</row>
    <row r="361" spans="1:26" ht="14.25" customHeight="1" x14ac:dyDescent="0.35">
      <c r="A361" s="58"/>
      <c r="B361" s="58"/>
      <c r="C361" s="58"/>
      <c r="D361" s="45"/>
      <c r="E361" s="45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</row>
    <row r="362" spans="1:26" ht="14.25" customHeight="1" x14ac:dyDescent="0.35">
      <c r="A362" s="58"/>
      <c r="B362" s="58"/>
      <c r="C362" s="58"/>
      <c r="D362" s="45"/>
      <c r="E362" s="45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</row>
    <row r="363" spans="1:26" ht="14.25" customHeight="1" x14ac:dyDescent="0.35">
      <c r="A363" s="58"/>
      <c r="B363" s="58"/>
      <c r="C363" s="58"/>
      <c r="D363" s="45"/>
      <c r="E363" s="45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</row>
    <row r="364" spans="1:26" ht="14.25" customHeight="1" x14ac:dyDescent="0.35">
      <c r="A364" s="58"/>
      <c r="B364" s="58"/>
      <c r="C364" s="58"/>
      <c r="D364" s="45"/>
      <c r="E364" s="45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</row>
    <row r="365" spans="1:26" ht="14.25" customHeight="1" x14ac:dyDescent="0.35">
      <c r="A365" s="58"/>
      <c r="B365" s="58"/>
      <c r="C365" s="58"/>
      <c r="D365" s="45"/>
      <c r="E365" s="45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</row>
    <row r="366" spans="1:26" ht="14.25" customHeight="1" x14ac:dyDescent="0.35">
      <c r="A366" s="58"/>
      <c r="B366" s="58"/>
      <c r="C366" s="58"/>
      <c r="D366" s="45"/>
      <c r="E366" s="45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</row>
    <row r="367" spans="1:26" ht="14.25" customHeight="1" x14ac:dyDescent="0.35">
      <c r="A367" s="58"/>
      <c r="B367" s="58"/>
      <c r="C367" s="58"/>
      <c r="D367" s="45"/>
      <c r="E367" s="45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</row>
    <row r="368" spans="1:26" ht="14.25" customHeight="1" x14ac:dyDescent="0.35">
      <c r="A368" s="58"/>
      <c r="B368" s="58"/>
      <c r="C368" s="58"/>
      <c r="D368" s="45"/>
      <c r="E368" s="45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</row>
    <row r="369" spans="1:26" ht="14.25" customHeight="1" x14ac:dyDescent="0.35">
      <c r="A369" s="58"/>
      <c r="B369" s="58"/>
      <c r="C369" s="58"/>
      <c r="D369" s="45"/>
      <c r="E369" s="45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</row>
    <row r="370" spans="1:26" ht="14.25" customHeight="1" x14ac:dyDescent="0.35">
      <c r="A370" s="58"/>
      <c r="B370" s="58"/>
      <c r="C370" s="58"/>
      <c r="D370" s="45"/>
      <c r="E370" s="45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</row>
    <row r="371" spans="1:26" ht="14.25" customHeight="1" x14ac:dyDescent="0.35">
      <c r="A371" s="58"/>
      <c r="B371" s="58"/>
      <c r="C371" s="58"/>
      <c r="D371" s="45"/>
      <c r="E371" s="45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</row>
    <row r="372" spans="1:26" ht="14.25" customHeight="1" x14ac:dyDescent="0.35">
      <c r="A372" s="58"/>
      <c r="B372" s="58"/>
      <c r="C372" s="58"/>
      <c r="D372" s="45"/>
      <c r="E372" s="45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</row>
    <row r="373" spans="1:26" ht="14.25" customHeight="1" x14ac:dyDescent="0.35">
      <c r="A373" s="58"/>
      <c r="B373" s="58"/>
      <c r="C373" s="58"/>
      <c r="D373" s="45"/>
      <c r="E373" s="45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</row>
    <row r="374" spans="1:26" ht="14.25" customHeight="1" x14ac:dyDescent="0.35">
      <c r="A374" s="58"/>
      <c r="B374" s="58"/>
      <c r="C374" s="58"/>
      <c r="D374" s="45"/>
      <c r="E374" s="45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</row>
    <row r="375" spans="1:26" ht="14.25" customHeight="1" x14ac:dyDescent="0.35">
      <c r="A375" s="58"/>
      <c r="B375" s="58"/>
      <c r="C375" s="58"/>
      <c r="D375" s="45"/>
      <c r="E375" s="45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</row>
    <row r="376" spans="1:26" ht="14.25" customHeight="1" x14ac:dyDescent="0.35">
      <c r="A376" s="58"/>
      <c r="B376" s="58"/>
      <c r="C376" s="58"/>
      <c r="D376" s="45"/>
      <c r="E376" s="45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</row>
    <row r="377" spans="1:26" ht="14.25" customHeight="1" x14ac:dyDescent="0.35">
      <c r="A377" s="58"/>
      <c r="B377" s="58"/>
      <c r="C377" s="58"/>
      <c r="D377" s="45"/>
      <c r="E377" s="45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</row>
    <row r="378" spans="1:26" ht="14.25" customHeight="1" x14ac:dyDescent="0.35">
      <c r="A378" s="58"/>
      <c r="B378" s="58"/>
      <c r="C378" s="58"/>
      <c r="D378" s="45"/>
      <c r="E378" s="45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</row>
    <row r="379" spans="1:26" ht="14.25" customHeight="1" x14ac:dyDescent="0.35">
      <c r="A379" s="58"/>
      <c r="B379" s="58"/>
      <c r="C379" s="58"/>
      <c r="D379" s="45"/>
      <c r="E379" s="45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</row>
    <row r="380" spans="1:26" ht="14.25" customHeight="1" x14ac:dyDescent="0.35">
      <c r="A380" s="58"/>
      <c r="B380" s="58"/>
      <c r="C380" s="58"/>
      <c r="D380" s="45"/>
      <c r="E380" s="45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</row>
    <row r="381" spans="1:26" ht="14.25" customHeight="1" x14ac:dyDescent="0.35">
      <c r="A381" s="58"/>
      <c r="B381" s="58"/>
      <c r="C381" s="58"/>
      <c r="D381" s="45"/>
      <c r="E381" s="45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</row>
    <row r="382" spans="1:26" ht="14.25" customHeight="1" x14ac:dyDescent="0.35">
      <c r="A382" s="58"/>
      <c r="B382" s="58"/>
      <c r="C382" s="58"/>
      <c r="D382" s="45"/>
      <c r="E382" s="45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</row>
    <row r="383" spans="1:26" ht="14.25" customHeight="1" x14ac:dyDescent="0.35">
      <c r="A383" s="58"/>
      <c r="B383" s="58"/>
      <c r="C383" s="58"/>
      <c r="D383" s="45"/>
      <c r="E383" s="45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</row>
    <row r="384" spans="1:26" ht="14.25" customHeight="1" x14ac:dyDescent="0.35">
      <c r="A384" s="58"/>
      <c r="B384" s="58"/>
      <c r="C384" s="58"/>
      <c r="D384" s="45"/>
      <c r="E384" s="45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</row>
    <row r="385" spans="1:26" ht="14.25" customHeight="1" x14ac:dyDescent="0.35">
      <c r="A385" s="58"/>
      <c r="B385" s="58"/>
      <c r="C385" s="58"/>
      <c r="D385" s="45"/>
      <c r="E385" s="45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</row>
    <row r="386" spans="1:26" ht="14.25" customHeight="1" x14ac:dyDescent="0.35">
      <c r="A386" s="58"/>
      <c r="B386" s="58"/>
      <c r="C386" s="58"/>
      <c r="D386" s="45"/>
      <c r="E386" s="45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</row>
    <row r="387" spans="1:26" ht="14.25" customHeight="1" x14ac:dyDescent="0.35">
      <c r="A387" s="58"/>
      <c r="B387" s="58"/>
      <c r="C387" s="58"/>
      <c r="D387" s="45"/>
      <c r="E387" s="45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</row>
    <row r="388" spans="1:26" ht="14.25" customHeight="1" x14ac:dyDescent="0.35">
      <c r="A388" s="58"/>
      <c r="B388" s="58"/>
      <c r="C388" s="58"/>
      <c r="D388" s="45"/>
      <c r="E388" s="45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</row>
    <row r="389" spans="1:26" ht="14.25" customHeight="1" x14ac:dyDescent="0.35">
      <c r="A389" s="58"/>
      <c r="B389" s="58"/>
      <c r="C389" s="58"/>
      <c r="D389" s="45"/>
      <c r="E389" s="45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</row>
    <row r="390" spans="1:26" ht="14.25" customHeight="1" x14ac:dyDescent="0.35">
      <c r="A390" s="58"/>
      <c r="B390" s="58"/>
      <c r="C390" s="58"/>
      <c r="D390" s="45"/>
      <c r="E390" s="45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</row>
    <row r="391" spans="1:26" ht="14.25" customHeight="1" x14ac:dyDescent="0.35">
      <c r="A391" s="58"/>
      <c r="B391" s="58"/>
      <c r="C391" s="58"/>
      <c r="D391" s="45"/>
      <c r="E391" s="45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</row>
    <row r="392" spans="1:26" ht="14.25" customHeight="1" x14ac:dyDescent="0.35">
      <c r="A392" s="58"/>
      <c r="B392" s="58"/>
      <c r="C392" s="58"/>
      <c r="D392" s="45"/>
      <c r="E392" s="45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</row>
    <row r="393" spans="1:26" ht="14.25" customHeight="1" x14ac:dyDescent="0.35">
      <c r="A393" s="58"/>
      <c r="B393" s="58"/>
      <c r="C393" s="58"/>
      <c r="D393" s="45"/>
      <c r="E393" s="45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</row>
    <row r="394" spans="1:26" ht="14.25" customHeight="1" x14ac:dyDescent="0.35">
      <c r="A394" s="58"/>
      <c r="B394" s="58"/>
      <c r="C394" s="58"/>
      <c r="D394" s="45"/>
      <c r="E394" s="45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</row>
    <row r="395" spans="1:26" ht="14.25" customHeight="1" x14ac:dyDescent="0.35">
      <c r="A395" s="58"/>
      <c r="B395" s="58"/>
      <c r="C395" s="58"/>
      <c r="D395" s="45"/>
      <c r="E395" s="45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</row>
    <row r="396" spans="1:26" ht="14.25" customHeight="1" x14ac:dyDescent="0.35">
      <c r="A396" s="58"/>
      <c r="B396" s="58"/>
      <c r="C396" s="58"/>
      <c r="D396" s="45"/>
      <c r="E396" s="45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</row>
    <row r="397" spans="1:26" ht="14.25" customHeight="1" x14ac:dyDescent="0.35">
      <c r="A397" s="58"/>
      <c r="B397" s="58"/>
      <c r="C397" s="58"/>
      <c r="D397" s="45"/>
      <c r="E397" s="45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</row>
    <row r="398" spans="1:26" ht="14.25" customHeight="1" x14ac:dyDescent="0.35">
      <c r="A398" s="58"/>
      <c r="B398" s="58"/>
      <c r="C398" s="58"/>
      <c r="D398" s="45"/>
      <c r="E398" s="45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</row>
    <row r="399" spans="1:26" ht="14.25" customHeight="1" x14ac:dyDescent="0.35">
      <c r="A399" s="58"/>
      <c r="B399" s="58"/>
      <c r="C399" s="58"/>
      <c r="D399" s="45"/>
      <c r="E399" s="45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</row>
    <row r="400" spans="1:26" ht="14.25" customHeight="1" x14ac:dyDescent="0.35">
      <c r="A400" s="58"/>
      <c r="B400" s="58"/>
      <c r="C400" s="58"/>
      <c r="D400" s="45"/>
      <c r="E400" s="45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</row>
    <row r="401" spans="1:26" ht="14.25" customHeight="1" x14ac:dyDescent="0.35">
      <c r="A401" s="58"/>
      <c r="B401" s="58"/>
      <c r="C401" s="58"/>
      <c r="D401" s="45"/>
      <c r="E401" s="45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</row>
    <row r="402" spans="1:26" ht="14.25" customHeight="1" x14ac:dyDescent="0.35">
      <c r="A402" s="58"/>
      <c r="B402" s="58"/>
      <c r="C402" s="58"/>
      <c r="D402" s="45"/>
      <c r="E402" s="45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</row>
    <row r="403" spans="1:26" ht="14.25" customHeight="1" x14ac:dyDescent="0.35">
      <c r="A403" s="58"/>
      <c r="B403" s="58"/>
      <c r="C403" s="58"/>
      <c r="D403" s="45"/>
      <c r="E403" s="45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</row>
    <row r="404" spans="1:26" ht="14.25" customHeight="1" x14ac:dyDescent="0.35">
      <c r="A404" s="58"/>
      <c r="B404" s="58"/>
      <c r="C404" s="58"/>
      <c r="D404" s="45"/>
      <c r="E404" s="45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</row>
    <row r="405" spans="1:26" ht="14.25" customHeight="1" x14ac:dyDescent="0.35">
      <c r="A405" s="58"/>
      <c r="B405" s="58"/>
      <c r="C405" s="58"/>
      <c r="D405" s="45"/>
      <c r="E405" s="45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</row>
    <row r="406" spans="1:26" ht="14.25" customHeight="1" x14ac:dyDescent="0.35">
      <c r="A406" s="58"/>
      <c r="B406" s="58"/>
      <c r="C406" s="58"/>
      <c r="D406" s="45"/>
      <c r="E406" s="45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</row>
    <row r="407" spans="1:26" ht="14.25" customHeight="1" x14ac:dyDescent="0.35">
      <c r="A407" s="58"/>
      <c r="B407" s="58"/>
      <c r="C407" s="58"/>
      <c r="D407" s="45"/>
      <c r="E407" s="45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</row>
    <row r="408" spans="1:26" ht="14.25" customHeight="1" x14ac:dyDescent="0.35">
      <c r="A408" s="58"/>
      <c r="B408" s="58"/>
      <c r="C408" s="58"/>
      <c r="D408" s="45"/>
      <c r="E408" s="45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</row>
    <row r="409" spans="1:26" ht="14.25" customHeight="1" x14ac:dyDescent="0.35">
      <c r="A409" s="58"/>
      <c r="B409" s="58"/>
      <c r="C409" s="58"/>
      <c r="D409" s="45"/>
      <c r="E409" s="45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</row>
    <row r="410" spans="1:26" ht="14.25" customHeight="1" x14ac:dyDescent="0.35">
      <c r="A410" s="58"/>
      <c r="B410" s="58"/>
      <c r="C410" s="58"/>
      <c r="D410" s="45"/>
      <c r="E410" s="45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</row>
    <row r="411" spans="1:26" ht="14.25" customHeight="1" x14ac:dyDescent="0.35">
      <c r="A411" s="58"/>
      <c r="B411" s="58"/>
      <c r="C411" s="58"/>
      <c r="D411" s="45"/>
      <c r="E411" s="45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</row>
    <row r="412" spans="1:26" ht="14.25" customHeight="1" x14ac:dyDescent="0.35">
      <c r="A412" s="58"/>
      <c r="B412" s="58"/>
      <c r="C412" s="58"/>
      <c r="D412" s="45"/>
      <c r="E412" s="45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</row>
    <row r="413" spans="1:26" ht="14.25" customHeight="1" x14ac:dyDescent="0.35">
      <c r="A413" s="58"/>
      <c r="B413" s="58"/>
      <c r="C413" s="58"/>
      <c r="D413" s="45"/>
      <c r="E413" s="45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</row>
    <row r="414" spans="1:26" ht="14.25" customHeight="1" x14ac:dyDescent="0.35">
      <c r="A414" s="58"/>
      <c r="B414" s="58"/>
      <c r="C414" s="58"/>
      <c r="D414" s="45"/>
      <c r="E414" s="45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</row>
    <row r="415" spans="1:26" ht="14.25" customHeight="1" x14ac:dyDescent="0.35">
      <c r="A415" s="58"/>
      <c r="B415" s="58"/>
      <c r="C415" s="58"/>
      <c r="D415" s="45"/>
      <c r="E415" s="45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</row>
    <row r="416" spans="1:26" ht="14.25" customHeight="1" x14ac:dyDescent="0.35">
      <c r="A416" s="58"/>
      <c r="B416" s="58"/>
      <c r="C416" s="58"/>
      <c r="D416" s="45"/>
      <c r="E416" s="45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</row>
    <row r="417" spans="1:26" ht="14.25" customHeight="1" x14ac:dyDescent="0.35">
      <c r="A417" s="58"/>
      <c r="B417" s="58"/>
      <c r="C417" s="58"/>
      <c r="D417" s="45"/>
      <c r="E417" s="45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</row>
    <row r="418" spans="1:26" ht="14.25" customHeight="1" x14ac:dyDescent="0.35">
      <c r="A418" s="58"/>
      <c r="B418" s="58"/>
      <c r="C418" s="58"/>
      <c r="D418" s="45"/>
      <c r="E418" s="45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</row>
    <row r="419" spans="1:26" ht="14.25" customHeight="1" x14ac:dyDescent="0.35">
      <c r="A419" s="58"/>
      <c r="B419" s="58"/>
      <c r="C419" s="58"/>
      <c r="D419" s="45"/>
      <c r="E419" s="45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</row>
    <row r="420" spans="1:26" ht="14.25" customHeight="1" x14ac:dyDescent="0.35">
      <c r="A420" s="58"/>
      <c r="B420" s="58"/>
      <c r="C420" s="58"/>
      <c r="D420" s="45"/>
      <c r="E420" s="45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</row>
    <row r="421" spans="1:26" ht="14.25" customHeight="1" x14ac:dyDescent="0.35">
      <c r="A421" s="58"/>
      <c r="B421" s="58"/>
      <c r="C421" s="58"/>
      <c r="D421" s="45"/>
      <c r="E421" s="45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</row>
    <row r="422" spans="1:26" ht="14.25" customHeight="1" x14ac:dyDescent="0.35">
      <c r="A422" s="58"/>
      <c r="B422" s="58"/>
      <c r="C422" s="58"/>
      <c r="D422" s="45"/>
      <c r="E422" s="45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</row>
    <row r="423" spans="1:26" ht="14.25" customHeight="1" x14ac:dyDescent="0.35">
      <c r="A423" s="58"/>
      <c r="B423" s="58"/>
      <c r="C423" s="58"/>
      <c r="D423" s="45"/>
      <c r="E423" s="45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</row>
    <row r="424" spans="1:26" ht="14.25" customHeight="1" x14ac:dyDescent="0.35">
      <c r="A424" s="58"/>
      <c r="B424" s="58"/>
      <c r="C424" s="58"/>
      <c r="D424" s="45"/>
      <c r="E424" s="45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</row>
    <row r="425" spans="1:26" ht="14.25" customHeight="1" x14ac:dyDescent="0.35">
      <c r="A425" s="58"/>
      <c r="B425" s="58"/>
      <c r="C425" s="58"/>
      <c r="D425" s="45"/>
      <c r="E425" s="45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</row>
    <row r="426" spans="1:26" ht="14.25" customHeight="1" x14ac:dyDescent="0.35">
      <c r="A426" s="58"/>
      <c r="B426" s="58"/>
      <c r="C426" s="58"/>
      <c r="D426" s="45"/>
      <c r="E426" s="45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</row>
    <row r="427" spans="1:26" ht="14.25" customHeight="1" x14ac:dyDescent="0.35">
      <c r="A427" s="58"/>
      <c r="B427" s="58"/>
      <c r="C427" s="58"/>
      <c r="D427" s="45"/>
      <c r="E427" s="45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</row>
    <row r="428" spans="1:26" ht="14.25" customHeight="1" x14ac:dyDescent="0.35">
      <c r="A428" s="58"/>
      <c r="B428" s="58"/>
      <c r="C428" s="58"/>
      <c r="D428" s="45"/>
      <c r="E428" s="45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</row>
    <row r="429" spans="1:26" ht="14.25" customHeight="1" x14ac:dyDescent="0.35">
      <c r="A429" s="58"/>
      <c r="B429" s="58"/>
      <c r="C429" s="58"/>
      <c r="D429" s="45"/>
      <c r="E429" s="45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</row>
    <row r="430" spans="1:26" ht="14.25" customHeight="1" x14ac:dyDescent="0.35">
      <c r="A430" s="58"/>
      <c r="B430" s="58"/>
      <c r="C430" s="58"/>
      <c r="D430" s="45"/>
      <c r="E430" s="45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</row>
    <row r="431" spans="1:26" ht="14.25" customHeight="1" x14ac:dyDescent="0.35">
      <c r="A431" s="58"/>
      <c r="B431" s="58"/>
      <c r="C431" s="58"/>
      <c r="D431" s="45"/>
      <c r="E431" s="45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</row>
    <row r="432" spans="1:26" ht="14.25" customHeight="1" x14ac:dyDescent="0.35">
      <c r="A432" s="58"/>
      <c r="B432" s="58"/>
      <c r="C432" s="58"/>
      <c r="D432" s="45"/>
      <c r="E432" s="45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</row>
    <row r="433" spans="1:26" ht="14.25" customHeight="1" x14ac:dyDescent="0.35">
      <c r="A433" s="58"/>
      <c r="B433" s="58"/>
      <c r="C433" s="58"/>
      <c r="D433" s="45"/>
      <c r="E433" s="45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</row>
    <row r="434" spans="1:26" ht="14.25" customHeight="1" x14ac:dyDescent="0.35">
      <c r="A434" s="58"/>
      <c r="B434" s="58"/>
      <c r="C434" s="58"/>
      <c r="D434" s="45"/>
      <c r="E434" s="45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</row>
    <row r="435" spans="1:26" ht="14.25" customHeight="1" x14ac:dyDescent="0.35">
      <c r="A435" s="58"/>
      <c r="B435" s="58"/>
      <c r="C435" s="58"/>
      <c r="D435" s="45"/>
      <c r="E435" s="45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</row>
    <row r="436" spans="1:26" ht="14.25" customHeight="1" x14ac:dyDescent="0.35">
      <c r="A436" s="58"/>
      <c r="B436" s="58"/>
      <c r="C436" s="58"/>
      <c r="D436" s="45"/>
      <c r="E436" s="45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</row>
    <row r="437" spans="1:26" ht="14.25" customHeight="1" x14ac:dyDescent="0.35">
      <c r="A437" s="58"/>
      <c r="B437" s="58"/>
      <c r="C437" s="58"/>
      <c r="D437" s="45"/>
      <c r="E437" s="45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</row>
    <row r="438" spans="1:26" ht="14.25" customHeight="1" x14ac:dyDescent="0.35">
      <c r="A438" s="58"/>
      <c r="B438" s="58"/>
      <c r="C438" s="58"/>
      <c r="D438" s="45"/>
      <c r="E438" s="45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</row>
    <row r="439" spans="1:26" ht="14.25" customHeight="1" x14ac:dyDescent="0.35">
      <c r="A439" s="58"/>
      <c r="B439" s="58"/>
      <c r="C439" s="58"/>
      <c r="D439" s="45"/>
      <c r="E439" s="45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</row>
    <row r="440" spans="1:26" ht="14.25" customHeight="1" x14ac:dyDescent="0.35">
      <c r="A440" s="58"/>
      <c r="B440" s="58"/>
      <c r="C440" s="58"/>
      <c r="D440" s="45"/>
      <c r="E440" s="45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</row>
    <row r="441" spans="1:26" ht="14.25" customHeight="1" x14ac:dyDescent="0.35">
      <c r="A441" s="58"/>
      <c r="B441" s="58"/>
      <c r="C441" s="58"/>
      <c r="D441" s="45"/>
      <c r="E441" s="45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</row>
    <row r="442" spans="1:26" ht="14.25" customHeight="1" x14ac:dyDescent="0.35">
      <c r="A442" s="58"/>
      <c r="B442" s="58"/>
      <c r="C442" s="58"/>
      <c r="D442" s="45"/>
      <c r="E442" s="45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</row>
    <row r="443" spans="1:26" ht="14.25" customHeight="1" x14ac:dyDescent="0.35">
      <c r="A443" s="58"/>
      <c r="B443" s="58"/>
      <c r="C443" s="58"/>
      <c r="D443" s="45"/>
      <c r="E443" s="45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</row>
    <row r="444" spans="1:26" ht="14.25" customHeight="1" x14ac:dyDescent="0.35">
      <c r="A444" s="58"/>
      <c r="B444" s="58"/>
      <c r="C444" s="58"/>
      <c r="D444" s="45"/>
      <c r="E444" s="45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</row>
    <row r="445" spans="1:26" ht="14.25" customHeight="1" x14ac:dyDescent="0.35">
      <c r="A445" s="58"/>
      <c r="B445" s="58"/>
      <c r="C445" s="58"/>
      <c r="D445" s="45"/>
      <c r="E445" s="45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</row>
    <row r="446" spans="1:26" ht="14.25" customHeight="1" x14ac:dyDescent="0.35">
      <c r="A446" s="58"/>
      <c r="B446" s="58"/>
      <c r="C446" s="58"/>
      <c r="D446" s="45"/>
      <c r="E446" s="45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</row>
    <row r="447" spans="1:26" ht="14.25" customHeight="1" x14ac:dyDescent="0.35">
      <c r="A447" s="58"/>
      <c r="B447" s="58"/>
      <c r="C447" s="58"/>
      <c r="D447" s="45"/>
      <c r="E447" s="45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</row>
    <row r="448" spans="1:26" ht="14.25" customHeight="1" x14ac:dyDescent="0.35">
      <c r="A448" s="58"/>
      <c r="B448" s="58"/>
      <c r="C448" s="58"/>
      <c r="D448" s="45"/>
      <c r="E448" s="45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</row>
    <row r="449" spans="1:26" ht="14.25" customHeight="1" x14ac:dyDescent="0.35">
      <c r="A449" s="58"/>
      <c r="B449" s="58"/>
      <c r="C449" s="58"/>
      <c r="D449" s="45"/>
      <c r="E449" s="45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</row>
    <row r="450" spans="1:26" ht="14.25" customHeight="1" x14ac:dyDescent="0.35">
      <c r="A450" s="58"/>
      <c r="B450" s="58"/>
      <c r="C450" s="58"/>
      <c r="D450" s="45"/>
      <c r="E450" s="45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</row>
    <row r="451" spans="1:26" ht="14.25" customHeight="1" x14ac:dyDescent="0.35">
      <c r="A451" s="58"/>
      <c r="B451" s="58"/>
      <c r="C451" s="58"/>
      <c r="D451" s="45"/>
      <c r="E451" s="45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</row>
    <row r="452" spans="1:26" ht="14.25" customHeight="1" x14ac:dyDescent="0.35">
      <c r="A452" s="58"/>
      <c r="B452" s="58"/>
      <c r="C452" s="58"/>
      <c r="D452" s="45"/>
      <c r="E452" s="45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</row>
    <row r="453" spans="1:26" ht="14.25" customHeight="1" x14ac:dyDescent="0.35">
      <c r="A453" s="58"/>
      <c r="B453" s="58"/>
      <c r="C453" s="58"/>
      <c r="D453" s="45"/>
      <c r="E453" s="45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</row>
    <row r="454" spans="1:26" ht="14.25" customHeight="1" x14ac:dyDescent="0.35">
      <c r="A454" s="58"/>
      <c r="B454" s="58"/>
      <c r="C454" s="58"/>
      <c r="D454" s="45"/>
      <c r="E454" s="45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</row>
    <row r="455" spans="1:26" ht="14.25" customHeight="1" x14ac:dyDescent="0.35">
      <c r="A455" s="58"/>
      <c r="B455" s="58"/>
      <c r="C455" s="58"/>
      <c r="D455" s="45"/>
      <c r="E455" s="45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</row>
    <row r="456" spans="1:26" ht="14.25" customHeight="1" x14ac:dyDescent="0.35">
      <c r="A456" s="58"/>
      <c r="B456" s="58"/>
      <c r="C456" s="58"/>
      <c r="D456" s="45"/>
      <c r="E456" s="45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</row>
    <row r="457" spans="1:26" ht="14.25" customHeight="1" x14ac:dyDescent="0.35">
      <c r="A457" s="58"/>
      <c r="B457" s="58"/>
      <c r="C457" s="58"/>
      <c r="D457" s="45"/>
      <c r="E457" s="45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</row>
    <row r="458" spans="1:26" ht="14.25" customHeight="1" x14ac:dyDescent="0.35">
      <c r="A458" s="58"/>
      <c r="B458" s="58"/>
      <c r="C458" s="58"/>
      <c r="D458" s="45"/>
      <c r="E458" s="45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</row>
    <row r="459" spans="1:26" ht="14.25" customHeight="1" x14ac:dyDescent="0.35">
      <c r="A459" s="58"/>
      <c r="B459" s="58"/>
      <c r="C459" s="58"/>
      <c r="D459" s="45"/>
      <c r="E459" s="45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</row>
    <row r="460" spans="1:26" ht="14.25" customHeight="1" x14ac:dyDescent="0.35">
      <c r="A460" s="58"/>
      <c r="B460" s="58"/>
      <c r="C460" s="58"/>
      <c r="D460" s="45"/>
      <c r="E460" s="45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</row>
    <row r="461" spans="1:26" ht="14.25" customHeight="1" x14ac:dyDescent="0.35">
      <c r="A461" s="58"/>
      <c r="B461" s="58"/>
      <c r="C461" s="58"/>
      <c r="D461" s="45"/>
      <c r="E461" s="45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</row>
    <row r="462" spans="1:26" ht="14.25" customHeight="1" x14ac:dyDescent="0.35">
      <c r="A462" s="58"/>
      <c r="B462" s="58"/>
      <c r="C462" s="58"/>
      <c r="D462" s="45"/>
      <c r="E462" s="45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</row>
    <row r="463" spans="1:26" ht="14.25" customHeight="1" x14ac:dyDescent="0.35">
      <c r="A463" s="58"/>
      <c r="B463" s="58"/>
      <c r="C463" s="58"/>
      <c r="D463" s="45"/>
      <c r="E463" s="45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</row>
    <row r="464" spans="1:26" ht="14.25" customHeight="1" x14ac:dyDescent="0.35">
      <c r="A464" s="58"/>
      <c r="B464" s="58"/>
      <c r="C464" s="58"/>
      <c r="D464" s="45"/>
      <c r="E464" s="45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</row>
    <row r="465" spans="1:26" ht="14.25" customHeight="1" x14ac:dyDescent="0.35">
      <c r="A465" s="58"/>
      <c r="B465" s="58"/>
      <c r="C465" s="58"/>
      <c r="D465" s="45"/>
      <c r="E465" s="45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</row>
    <row r="466" spans="1:26" ht="14.25" customHeight="1" x14ac:dyDescent="0.35">
      <c r="A466" s="58"/>
      <c r="B466" s="58"/>
      <c r="C466" s="58"/>
      <c r="D466" s="45"/>
      <c r="E466" s="45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</row>
    <row r="467" spans="1:26" ht="14.25" customHeight="1" x14ac:dyDescent="0.35">
      <c r="A467" s="58"/>
      <c r="B467" s="58"/>
      <c r="C467" s="58"/>
      <c r="D467" s="45"/>
      <c r="E467" s="45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</row>
    <row r="468" spans="1:26" ht="14.25" customHeight="1" x14ac:dyDescent="0.35">
      <c r="A468" s="58"/>
      <c r="B468" s="58"/>
      <c r="C468" s="58"/>
      <c r="D468" s="45"/>
      <c r="E468" s="45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</row>
    <row r="469" spans="1:26" ht="14.25" customHeight="1" x14ac:dyDescent="0.35">
      <c r="A469" s="58"/>
      <c r="B469" s="58"/>
      <c r="C469" s="58"/>
      <c r="D469" s="45"/>
      <c r="E469" s="45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</row>
    <row r="470" spans="1:26" ht="14.25" customHeight="1" x14ac:dyDescent="0.35">
      <c r="A470" s="58"/>
      <c r="B470" s="58"/>
      <c r="C470" s="58"/>
      <c r="D470" s="45"/>
      <c r="E470" s="45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</row>
    <row r="471" spans="1:26" ht="14.25" customHeight="1" x14ac:dyDescent="0.35">
      <c r="A471" s="58"/>
      <c r="B471" s="58"/>
      <c r="C471" s="58"/>
      <c r="D471" s="45"/>
      <c r="E471" s="45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</row>
    <row r="472" spans="1:26" ht="14.25" customHeight="1" x14ac:dyDescent="0.35">
      <c r="A472" s="58"/>
      <c r="B472" s="58"/>
      <c r="C472" s="58"/>
      <c r="D472" s="45"/>
      <c r="E472" s="45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</row>
    <row r="473" spans="1:26" ht="14.25" customHeight="1" x14ac:dyDescent="0.35">
      <c r="A473" s="58"/>
      <c r="B473" s="58"/>
      <c r="C473" s="58"/>
      <c r="D473" s="45"/>
      <c r="E473" s="45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</row>
    <row r="474" spans="1:26" ht="14.25" customHeight="1" x14ac:dyDescent="0.35">
      <c r="A474" s="58"/>
      <c r="B474" s="58"/>
      <c r="C474" s="58"/>
      <c r="D474" s="45"/>
      <c r="E474" s="45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</row>
    <row r="475" spans="1:26" ht="14.25" customHeight="1" x14ac:dyDescent="0.35">
      <c r="A475" s="58"/>
      <c r="B475" s="58"/>
      <c r="C475" s="58"/>
      <c r="D475" s="45"/>
      <c r="E475" s="45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</row>
    <row r="476" spans="1:26" ht="14.25" customHeight="1" x14ac:dyDescent="0.35">
      <c r="A476" s="58"/>
      <c r="B476" s="58"/>
      <c r="C476" s="58"/>
      <c r="D476" s="45"/>
      <c r="E476" s="45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</row>
    <row r="477" spans="1:26" ht="14.25" customHeight="1" x14ac:dyDescent="0.35">
      <c r="A477" s="58"/>
      <c r="B477" s="58"/>
      <c r="C477" s="58"/>
      <c r="D477" s="45"/>
      <c r="E477" s="45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</row>
    <row r="478" spans="1:26" ht="14.25" customHeight="1" x14ac:dyDescent="0.35">
      <c r="A478" s="58"/>
      <c r="B478" s="58"/>
      <c r="C478" s="58"/>
      <c r="D478" s="45"/>
      <c r="E478" s="45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</row>
    <row r="479" spans="1:26" ht="14.25" customHeight="1" x14ac:dyDescent="0.35">
      <c r="A479" s="58"/>
      <c r="B479" s="58"/>
      <c r="C479" s="58"/>
      <c r="D479" s="45"/>
      <c r="E479" s="45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</row>
    <row r="480" spans="1:26" ht="14.25" customHeight="1" x14ac:dyDescent="0.35">
      <c r="A480" s="58"/>
      <c r="B480" s="58"/>
      <c r="C480" s="58"/>
      <c r="D480" s="45"/>
      <c r="E480" s="45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</row>
    <row r="481" spans="1:26" ht="14.25" customHeight="1" x14ac:dyDescent="0.35">
      <c r="A481" s="58"/>
      <c r="B481" s="58"/>
      <c r="C481" s="58"/>
      <c r="D481" s="45"/>
      <c r="E481" s="45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</row>
    <row r="482" spans="1:26" ht="14.25" customHeight="1" x14ac:dyDescent="0.35">
      <c r="A482" s="58"/>
      <c r="B482" s="58"/>
      <c r="C482" s="58"/>
      <c r="D482" s="45"/>
      <c r="E482" s="45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</row>
    <row r="483" spans="1:26" ht="14.25" customHeight="1" x14ac:dyDescent="0.35">
      <c r="A483" s="58"/>
      <c r="B483" s="58"/>
      <c r="C483" s="58"/>
      <c r="D483" s="45"/>
      <c r="E483" s="45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</row>
    <row r="484" spans="1:26" ht="14.25" customHeight="1" x14ac:dyDescent="0.35">
      <c r="A484" s="58"/>
      <c r="B484" s="58"/>
      <c r="C484" s="58"/>
      <c r="D484" s="45"/>
      <c r="E484" s="45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</row>
    <row r="485" spans="1:26" ht="14.25" customHeight="1" x14ac:dyDescent="0.35">
      <c r="A485" s="58"/>
      <c r="B485" s="58"/>
      <c r="C485" s="58"/>
      <c r="D485" s="45"/>
      <c r="E485" s="45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</row>
    <row r="486" spans="1:26" ht="14.25" customHeight="1" x14ac:dyDescent="0.35">
      <c r="A486" s="58"/>
      <c r="B486" s="58"/>
      <c r="C486" s="58"/>
      <c r="D486" s="45"/>
      <c r="E486" s="45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</row>
    <row r="487" spans="1:26" ht="14.25" customHeight="1" x14ac:dyDescent="0.35">
      <c r="A487" s="58"/>
      <c r="B487" s="58"/>
      <c r="C487" s="58"/>
      <c r="D487" s="45"/>
      <c r="E487" s="45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</row>
    <row r="488" spans="1:26" ht="14.25" customHeight="1" x14ac:dyDescent="0.35">
      <c r="A488" s="58"/>
      <c r="B488" s="58"/>
      <c r="C488" s="58"/>
      <c r="D488" s="45"/>
      <c r="E488" s="45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</row>
    <row r="489" spans="1:26" ht="14.25" customHeight="1" x14ac:dyDescent="0.35">
      <c r="A489" s="58"/>
      <c r="B489" s="58"/>
      <c r="C489" s="58"/>
      <c r="D489" s="45"/>
      <c r="E489" s="45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</row>
    <row r="490" spans="1:26" ht="14.25" customHeight="1" x14ac:dyDescent="0.35">
      <c r="A490" s="58"/>
      <c r="B490" s="58"/>
      <c r="C490" s="58"/>
      <c r="D490" s="45"/>
      <c r="E490" s="45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</row>
    <row r="491" spans="1:26" ht="14.25" customHeight="1" x14ac:dyDescent="0.35">
      <c r="A491" s="58"/>
      <c r="B491" s="58"/>
      <c r="C491" s="58"/>
      <c r="D491" s="45"/>
      <c r="E491" s="45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</row>
    <row r="492" spans="1:26" ht="14.25" customHeight="1" x14ac:dyDescent="0.35">
      <c r="A492" s="58"/>
      <c r="B492" s="58"/>
      <c r="C492" s="58"/>
      <c r="D492" s="45"/>
      <c r="E492" s="45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</row>
    <row r="493" spans="1:26" ht="14.25" customHeight="1" x14ac:dyDescent="0.35">
      <c r="A493" s="58"/>
      <c r="B493" s="58"/>
      <c r="C493" s="58"/>
      <c r="D493" s="45"/>
      <c r="E493" s="45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</row>
    <row r="494" spans="1:26" ht="14.25" customHeight="1" x14ac:dyDescent="0.35">
      <c r="A494" s="58"/>
      <c r="B494" s="58"/>
      <c r="C494" s="58"/>
      <c r="D494" s="45"/>
      <c r="E494" s="45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</row>
    <row r="495" spans="1:26" ht="14.25" customHeight="1" x14ac:dyDescent="0.35">
      <c r="A495" s="58"/>
      <c r="B495" s="58"/>
      <c r="C495" s="58"/>
      <c r="D495" s="45"/>
      <c r="E495" s="45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</row>
    <row r="496" spans="1:26" ht="14.25" customHeight="1" x14ac:dyDescent="0.35">
      <c r="A496" s="58"/>
      <c r="B496" s="58"/>
      <c r="C496" s="58"/>
      <c r="D496" s="45"/>
      <c r="E496" s="45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</row>
    <row r="497" spans="1:26" ht="14.25" customHeight="1" x14ac:dyDescent="0.35">
      <c r="A497" s="58"/>
      <c r="B497" s="58"/>
      <c r="C497" s="58"/>
      <c r="D497" s="45"/>
      <c r="E497" s="45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</row>
    <row r="498" spans="1:26" ht="14.25" customHeight="1" x14ac:dyDescent="0.35">
      <c r="A498" s="58"/>
      <c r="B498" s="58"/>
      <c r="C498" s="58"/>
      <c r="D498" s="45"/>
      <c r="E498" s="45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</row>
    <row r="499" spans="1:26" ht="14.25" customHeight="1" x14ac:dyDescent="0.35">
      <c r="A499" s="58"/>
      <c r="B499" s="58"/>
      <c r="C499" s="58"/>
      <c r="D499" s="45"/>
      <c r="E499" s="45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</row>
    <row r="500" spans="1:26" ht="14.25" customHeight="1" x14ac:dyDescent="0.35">
      <c r="A500" s="58"/>
      <c r="B500" s="58"/>
      <c r="C500" s="58"/>
      <c r="D500" s="45"/>
      <c r="E500" s="45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</row>
    <row r="501" spans="1:26" ht="14.25" customHeight="1" x14ac:dyDescent="0.35">
      <c r="A501" s="58"/>
      <c r="B501" s="58"/>
      <c r="C501" s="58"/>
      <c r="D501" s="45"/>
      <c r="E501" s="45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</row>
    <row r="502" spans="1:26" ht="14.25" customHeight="1" x14ac:dyDescent="0.35">
      <c r="A502" s="58"/>
      <c r="B502" s="58"/>
      <c r="C502" s="58"/>
      <c r="D502" s="45"/>
      <c r="E502" s="45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</row>
    <row r="503" spans="1:26" ht="14.25" customHeight="1" x14ac:dyDescent="0.35">
      <c r="A503" s="58"/>
      <c r="B503" s="58"/>
      <c r="C503" s="58"/>
      <c r="D503" s="45"/>
      <c r="E503" s="45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</row>
    <row r="504" spans="1:26" ht="14.25" customHeight="1" x14ac:dyDescent="0.35">
      <c r="A504" s="58"/>
      <c r="B504" s="58"/>
      <c r="C504" s="58"/>
      <c r="D504" s="45"/>
      <c r="E504" s="45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</row>
    <row r="505" spans="1:26" ht="14.25" customHeight="1" x14ac:dyDescent="0.35">
      <c r="A505" s="58"/>
      <c r="B505" s="58"/>
      <c r="C505" s="58"/>
      <c r="D505" s="45"/>
      <c r="E505" s="45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</row>
    <row r="506" spans="1:26" ht="14.25" customHeight="1" x14ac:dyDescent="0.35">
      <c r="A506" s="58"/>
      <c r="B506" s="58"/>
      <c r="C506" s="58"/>
      <c r="D506" s="45"/>
      <c r="E506" s="45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</row>
    <row r="507" spans="1:26" ht="14.25" customHeight="1" x14ac:dyDescent="0.35">
      <c r="A507" s="58"/>
      <c r="B507" s="58"/>
      <c r="C507" s="58"/>
      <c r="D507" s="45"/>
      <c r="E507" s="45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</row>
    <row r="508" spans="1:26" ht="14.25" customHeight="1" x14ac:dyDescent="0.35">
      <c r="A508" s="58"/>
      <c r="B508" s="58"/>
      <c r="C508" s="58"/>
      <c r="D508" s="45"/>
      <c r="E508" s="45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</row>
    <row r="509" spans="1:26" ht="14.25" customHeight="1" x14ac:dyDescent="0.35">
      <c r="A509" s="58"/>
      <c r="B509" s="58"/>
      <c r="C509" s="58"/>
      <c r="D509" s="45"/>
      <c r="E509" s="45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</row>
    <row r="510" spans="1:26" ht="14.25" customHeight="1" x14ac:dyDescent="0.35">
      <c r="A510" s="58"/>
      <c r="B510" s="58"/>
      <c r="C510" s="58"/>
      <c r="D510" s="45"/>
      <c r="E510" s="45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</row>
    <row r="511" spans="1:26" ht="14.25" customHeight="1" x14ac:dyDescent="0.35">
      <c r="A511" s="58"/>
      <c r="B511" s="58"/>
      <c r="C511" s="58"/>
      <c r="D511" s="45"/>
      <c r="E511" s="45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</row>
    <row r="512" spans="1:26" ht="14.25" customHeight="1" x14ac:dyDescent="0.35">
      <c r="A512" s="58"/>
      <c r="B512" s="58"/>
      <c r="C512" s="58"/>
      <c r="D512" s="45"/>
      <c r="E512" s="45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</row>
    <row r="513" spans="1:26" ht="14.25" customHeight="1" x14ac:dyDescent="0.35">
      <c r="A513" s="58"/>
      <c r="B513" s="58"/>
      <c r="C513" s="58"/>
      <c r="D513" s="45"/>
      <c r="E513" s="45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</row>
    <row r="514" spans="1:26" ht="14.25" customHeight="1" x14ac:dyDescent="0.35">
      <c r="A514" s="58"/>
      <c r="B514" s="58"/>
      <c r="C514" s="58"/>
      <c r="D514" s="45"/>
      <c r="E514" s="45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</row>
    <row r="515" spans="1:26" ht="14.25" customHeight="1" x14ac:dyDescent="0.35">
      <c r="A515" s="58"/>
      <c r="B515" s="58"/>
      <c r="C515" s="58"/>
      <c r="D515" s="45"/>
      <c r="E515" s="45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</row>
    <row r="516" spans="1:26" ht="14.25" customHeight="1" x14ac:dyDescent="0.35">
      <c r="A516" s="58"/>
      <c r="B516" s="58"/>
      <c r="C516" s="58"/>
      <c r="D516" s="45"/>
      <c r="E516" s="45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</row>
    <row r="517" spans="1:26" ht="14.25" customHeight="1" x14ac:dyDescent="0.35">
      <c r="A517" s="58"/>
      <c r="B517" s="58"/>
      <c r="C517" s="58"/>
      <c r="D517" s="45"/>
      <c r="E517" s="45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</row>
    <row r="518" spans="1:26" ht="14.25" customHeight="1" x14ac:dyDescent="0.35">
      <c r="A518" s="58"/>
      <c r="B518" s="58"/>
      <c r="C518" s="58"/>
      <c r="D518" s="45"/>
      <c r="E518" s="45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</row>
    <row r="519" spans="1:26" ht="14.25" customHeight="1" x14ac:dyDescent="0.35">
      <c r="A519" s="58"/>
      <c r="B519" s="58"/>
      <c r="C519" s="58"/>
      <c r="D519" s="45"/>
      <c r="E519" s="45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</row>
    <row r="520" spans="1:26" ht="14.25" customHeight="1" x14ac:dyDescent="0.35">
      <c r="A520" s="58"/>
      <c r="B520" s="58"/>
      <c r="C520" s="58"/>
      <c r="D520" s="45"/>
      <c r="E520" s="45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</row>
    <row r="521" spans="1:26" ht="14.25" customHeight="1" x14ac:dyDescent="0.35">
      <c r="A521" s="58"/>
      <c r="B521" s="58"/>
      <c r="C521" s="58"/>
      <c r="D521" s="45"/>
      <c r="E521" s="45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</row>
    <row r="522" spans="1:26" ht="14.25" customHeight="1" x14ac:dyDescent="0.35">
      <c r="A522" s="58"/>
      <c r="B522" s="58"/>
      <c r="C522" s="58"/>
      <c r="D522" s="45"/>
      <c r="E522" s="45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</row>
    <row r="523" spans="1:26" ht="14.25" customHeight="1" x14ac:dyDescent="0.35">
      <c r="A523" s="58"/>
      <c r="B523" s="58"/>
      <c r="C523" s="58"/>
      <c r="D523" s="45"/>
      <c r="E523" s="45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</row>
    <row r="524" spans="1:26" ht="14.25" customHeight="1" x14ac:dyDescent="0.35">
      <c r="A524" s="58"/>
      <c r="B524" s="58"/>
      <c r="C524" s="58"/>
      <c r="D524" s="45"/>
      <c r="E524" s="45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</row>
    <row r="525" spans="1:26" ht="14.25" customHeight="1" x14ac:dyDescent="0.35">
      <c r="A525" s="58"/>
      <c r="B525" s="58"/>
      <c r="C525" s="58"/>
      <c r="D525" s="45"/>
      <c r="E525" s="45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</row>
    <row r="526" spans="1:26" ht="14.25" customHeight="1" x14ac:dyDescent="0.35">
      <c r="A526" s="58"/>
      <c r="B526" s="58"/>
      <c r="C526" s="58"/>
      <c r="D526" s="45"/>
      <c r="E526" s="45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</row>
    <row r="527" spans="1:26" ht="14.25" customHeight="1" x14ac:dyDescent="0.35">
      <c r="A527" s="58"/>
      <c r="B527" s="58"/>
      <c r="C527" s="58"/>
      <c r="D527" s="45"/>
      <c r="E527" s="45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</row>
    <row r="528" spans="1:26" ht="14.25" customHeight="1" x14ac:dyDescent="0.35">
      <c r="A528" s="58"/>
      <c r="B528" s="58"/>
      <c r="C528" s="58"/>
      <c r="D528" s="45"/>
      <c r="E528" s="45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</row>
    <row r="529" spans="1:26" ht="14.25" customHeight="1" x14ac:dyDescent="0.35">
      <c r="A529" s="58"/>
      <c r="B529" s="58"/>
      <c r="C529" s="58"/>
      <c r="D529" s="45"/>
      <c r="E529" s="45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</row>
    <row r="530" spans="1:26" ht="14.25" customHeight="1" x14ac:dyDescent="0.35">
      <c r="A530" s="58"/>
      <c r="B530" s="58"/>
      <c r="C530" s="58"/>
      <c r="D530" s="45"/>
      <c r="E530" s="45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</row>
    <row r="531" spans="1:26" ht="14.25" customHeight="1" x14ac:dyDescent="0.35">
      <c r="A531" s="58"/>
      <c r="B531" s="58"/>
      <c r="C531" s="58"/>
      <c r="D531" s="45"/>
      <c r="E531" s="45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</row>
    <row r="532" spans="1:26" ht="14.25" customHeight="1" x14ac:dyDescent="0.35">
      <c r="A532" s="58"/>
      <c r="B532" s="58"/>
      <c r="C532" s="58"/>
      <c r="D532" s="45"/>
      <c r="E532" s="45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</row>
    <row r="533" spans="1:26" ht="14.25" customHeight="1" x14ac:dyDescent="0.35">
      <c r="A533" s="58"/>
      <c r="B533" s="58"/>
      <c r="C533" s="58"/>
      <c r="D533" s="45"/>
      <c r="E533" s="45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</row>
    <row r="534" spans="1:26" ht="14.25" customHeight="1" x14ac:dyDescent="0.35">
      <c r="A534" s="58"/>
      <c r="B534" s="58"/>
      <c r="C534" s="58"/>
      <c r="D534" s="45"/>
      <c r="E534" s="45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</row>
    <row r="535" spans="1:26" ht="14.25" customHeight="1" x14ac:dyDescent="0.35">
      <c r="A535" s="58"/>
      <c r="B535" s="58"/>
      <c r="C535" s="58"/>
      <c r="D535" s="45"/>
      <c r="E535" s="45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</row>
    <row r="536" spans="1:26" ht="14.25" customHeight="1" x14ac:dyDescent="0.35">
      <c r="A536" s="58"/>
      <c r="B536" s="58"/>
      <c r="C536" s="58"/>
      <c r="D536" s="45"/>
      <c r="E536" s="45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</row>
    <row r="537" spans="1:26" ht="14.25" customHeight="1" x14ac:dyDescent="0.35">
      <c r="A537" s="58"/>
      <c r="B537" s="58"/>
      <c r="C537" s="58"/>
      <c r="D537" s="45"/>
      <c r="E537" s="45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</row>
    <row r="538" spans="1:26" ht="14.25" customHeight="1" x14ac:dyDescent="0.35">
      <c r="A538" s="58"/>
      <c r="B538" s="58"/>
      <c r="C538" s="58"/>
      <c r="D538" s="45"/>
      <c r="E538" s="45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</row>
    <row r="539" spans="1:26" ht="14.25" customHeight="1" x14ac:dyDescent="0.35">
      <c r="A539" s="58"/>
      <c r="B539" s="58"/>
      <c r="C539" s="58"/>
      <c r="D539" s="45"/>
      <c r="E539" s="45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</row>
    <row r="540" spans="1:26" ht="14.25" customHeight="1" x14ac:dyDescent="0.35">
      <c r="A540" s="58"/>
      <c r="B540" s="58"/>
      <c r="C540" s="58"/>
      <c r="D540" s="45"/>
      <c r="E540" s="45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</row>
    <row r="541" spans="1:26" ht="14.25" customHeight="1" x14ac:dyDescent="0.35">
      <c r="A541" s="58"/>
      <c r="B541" s="58"/>
      <c r="C541" s="58"/>
      <c r="D541" s="45"/>
      <c r="E541" s="45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</row>
    <row r="542" spans="1:26" ht="14.25" customHeight="1" x14ac:dyDescent="0.35">
      <c r="A542" s="58"/>
      <c r="B542" s="58"/>
      <c r="C542" s="58"/>
      <c r="D542" s="45"/>
      <c r="E542" s="45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</row>
    <row r="543" spans="1:26" ht="14.25" customHeight="1" x14ac:dyDescent="0.35">
      <c r="A543" s="58"/>
      <c r="B543" s="58"/>
      <c r="C543" s="58"/>
      <c r="D543" s="45"/>
      <c r="E543" s="45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</row>
    <row r="544" spans="1:26" ht="14.25" customHeight="1" x14ac:dyDescent="0.35">
      <c r="A544" s="58"/>
      <c r="B544" s="58"/>
      <c r="C544" s="58"/>
      <c r="D544" s="45"/>
      <c r="E544" s="45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</row>
    <row r="545" spans="1:26" ht="14.25" customHeight="1" x14ac:dyDescent="0.35">
      <c r="A545" s="58"/>
      <c r="B545" s="58"/>
      <c r="C545" s="58"/>
      <c r="D545" s="45"/>
      <c r="E545" s="45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</row>
    <row r="546" spans="1:26" ht="14.25" customHeight="1" x14ac:dyDescent="0.35">
      <c r="A546" s="58"/>
      <c r="B546" s="58"/>
      <c r="C546" s="58"/>
      <c r="D546" s="45"/>
      <c r="E546" s="45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</row>
    <row r="547" spans="1:26" ht="14.25" customHeight="1" x14ac:dyDescent="0.35">
      <c r="A547" s="58"/>
      <c r="B547" s="58"/>
      <c r="C547" s="58"/>
      <c r="D547" s="45"/>
      <c r="E547" s="45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</row>
    <row r="548" spans="1:26" ht="14.25" customHeight="1" x14ac:dyDescent="0.35">
      <c r="A548" s="58"/>
      <c r="B548" s="58"/>
      <c r="C548" s="58"/>
      <c r="D548" s="45"/>
      <c r="E548" s="45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</row>
    <row r="549" spans="1:26" ht="14.25" customHeight="1" x14ac:dyDescent="0.35">
      <c r="A549" s="58"/>
      <c r="B549" s="58"/>
      <c r="C549" s="58"/>
      <c r="D549" s="45"/>
      <c r="E549" s="45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</row>
    <row r="550" spans="1:26" ht="14.25" customHeight="1" x14ac:dyDescent="0.35">
      <c r="A550" s="58"/>
      <c r="B550" s="58"/>
      <c r="C550" s="58"/>
      <c r="D550" s="45"/>
      <c r="E550" s="45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</row>
    <row r="551" spans="1:26" ht="14.25" customHeight="1" x14ac:dyDescent="0.35">
      <c r="A551" s="58"/>
      <c r="B551" s="58"/>
      <c r="C551" s="58"/>
      <c r="D551" s="45"/>
      <c r="E551" s="45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</row>
    <row r="552" spans="1:26" ht="14.25" customHeight="1" x14ac:dyDescent="0.35">
      <c r="A552" s="58"/>
      <c r="B552" s="58"/>
      <c r="C552" s="58"/>
      <c r="D552" s="45"/>
      <c r="E552" s="45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</row>
    <row r="553" spans="1:26" ht="14.25" customHeight="1" x14ac:dyDescent="0.35">
      <c r="A553" s="58"/>
      <c r="B553" s="58"/>
      <c r="C553" s="58"/>
      <c r="D553" s="45"/>
      <c r="E553" s="45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</row>
    <row r="554" spans="1:26" ht="14.25" customHeight="1" x14ac:dyDescent="0.35">
      <c r="A554" s="58"/>
      <c r="B554" s="58"/>
      <c r="C554" s="58"/>
      <c r="D554" s="45"/>
      <c r="E554" s="45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</row>
    <row r="555" spans="1:26" ht="14.25" customHeight="1" x14ac:dyDescent="0.35">
      <c r="A555" s="58"/>
      <c r="B555" s="58"/>
      <c r="C555" s="58"/>
      <c r="D555" s="45"/>
      <c r="E555" s="45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</row>
    <row r="556" spans="1:26" ht="14.25" customHeight="1" x14ac:dyDescent="0.35">
      <c r="A556" s="58"/>
      <c r="B556" s="58"/>
      <c r="C556" s="58"/>
      <c r="D556" s="45"/>
      <c r="E556" s="45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</row>
    <row r="557" spans="1:26" ht="14.25" customHeight="1" x14ac:dyDescent="0.35">
      <c r="A557" s="58"/>
      <c r="B557" s="58"/>
      <c r="C557" s="58"/>
      <c r="D557" s="45"/>
      <c r="E557" s="45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</row>
    <row r="558" spans="1:26" ht="14.25" customHeight="1" x14ac:dyDescent="0.35">
      <c r="A558" s="58"/>
      <c r="B558" s="58"/>
      <c r="C558" s="58"/>
      <c r="D558" s="45"/>
      <c r="E558" s="45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</row>
    <row r="559" spans="1:26" ht="14.25" customHeight="1" x14ac:dyDescent="0.35">
      <c r="A559" s="58"/>
      <c r="B559" s="58"/>
      <c r="C559" s="58"/>
      <c r="D559" s="45"/>
      <c r="E559" s="45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</row>
    <row r="560" spans="1:26" ht="14.25" customHeight="1" x14ac:dyDescent="0.35">
      <c r="A560" s="58"/>
      <c r="B560" s="58"/>
      <c r="C560" s="58"/>
      <c r="D560" s="45"/>
      <c r="E560" s="45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</row>
    <row r="561" spans="1:26" ht="14.25" customHeight="1" x14ac:dyDescent="0.35">
      <c r="A561" s="58"/>
      <c r="B561" s="58"/>
      <c r="C561" s="58"/>
      <c r="D561" s="45"/>
      <c r="E561" s="45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</row>
    <row r="562" spans="1:26" ht="14.25" customHeight="1" x14ac:dyDescent="0.35">
      <c r="A562" s="58"/>
      <c r="B562" s="58"/>
      <c r="C562" s="58"/>
      <c r="D562" s="45"/>
      <c r="E562" s="45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</row>
    <row r="563" spans="1:26" ht="14.25" customHeight="1" x14ac:dyDescent="0.35">
      <c r="A563" s="58"/>
      <c r="B563" s="58"/>
      <c r="C563" s="58"/>
      <c r="D563" s="45"/>
      <c r="E563" s="45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</row>
    <row r="564" spans="1:26" ht="14.25" customHeight="1" x14ac:dyDescent="0.35">
      <c r="A564" s="58"/>
      <c r="B564" s="58"/>
      <c r="C564" s="58"/>
      <c r="D564" s="45"/>
      <c r="E564" s="45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</row>
    <row r="565" spans="1:26" ht="14.25" customHeight="1" x14ac:dyDescent="0.35">
      <c r="A565" s="58"/>
      <c r="B565" s="58"/>
      <c r="C565" s="58"/>
      <c r="D565" s="45"/>
      <c r="E565" s="45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</row>
    <row r="566" spans="1:26" ht="14.25" customHeight="1" x14ac:dyDescent="0.35">
      <c r="A566" s="58"/>
      <c r="B566" s="58"/>
      <c r="C566" s="58"/>
      <c r="D566" s="45"/>
      <c r="E566" s="45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</row>
    <row r="567" spans="1:26" ht="14.25" customHeight="1" x14ac:dyDescent="0.35">
      <c r="A567" s="58"/>
      <c r="B567" s="58"/>
      <c r="C567" s="58"/>
      <c r="D567" s="45"/>
      <c r="E567" s="45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</row>
    <row r="568" spans="1:26" ht="14.25" customHeight="1" x14ac:dyDescent="0.35">
      <c r="A568" s="58"/>
      <c r="B568" s="58"/>
      <c r="C568" s="58"/>
      <c r="D568" s="45"/>
      <c r="E568" s="45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</row>
    <row r="569" spans="1:26" ht="14.25" customHeight="1" x14ac:dyDescent="0.35">
      <c r="A569" s="58"/>
      <c r="B569" s="58"/>
      <c r="C569" s="58"/>
      <c r="D569" s="45"/>
      <c r="E569" s="45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</row>
    <row r="570" spans="1:26" ht="14.25" customHeight="1" x14ac:dyDescent="0.35">
      <c r="A570" s="58"/>
      <c r="B570" s="58"/>
      <c r="C570" s="58"/>
      <c r="D570" s="45"/>
      <c r="E570" s="45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</row>
    <row r="571" spans="1:26" ht="14.25" customHeight="1" x14ac:dyDescent="0.35">
      <c r="A571" s="58"/>
      <c r="B571" s="58"/>
      <c r="C571" s="58"/>
      <c r="D571" s="45"/>
      <c r="E571" s="45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</row>
    <row r="572" spans="1:26" ht="14.25" customHeight="1" x14ac:dyDescent="0.35">
      <c r="A572" s="58"/>
      <c r="B572" s="58"/>
      <c r="C572" s="58"/>
      <c r="D572" s="45"/>
      <c r="E572" s="45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</row>
    <row r="573" spans="1:26" ht="14.25" customHeight="1" x14ac:dyDescent="0.35">
      <c r="A573" s="58"/>
      <c r="B573" s="58"/>
      <c r="C573" s="58"/>
      <c r="D573" s="45"/>
      <c r="E573" s="45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</row>
    <row r="574" spans="1:26" ht="14.25" customHeight="1" x14ac:dyDescent="0.35">
      <c r="A574" s="58"/>
      <c r="B574" s="58"/>
      <c r="C574" s="58"/>
      <c r="D574" s="45"/>
      <c r="E574" s="45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</row>
    <row r="575" spans="1:26" ht="14.25" customHeight="1" x14ac:dyDescent="0.35">
      <c r="A575" s="58"/>
      <c r="B575" s="58"/>
      <c r="C575" s="58"/>
      <c r="D575" s="45"/>
      <c r="E575" s="45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</row>
    <row r="576" spans="1:26" ht="14.25" customHeight="1" x14ac:dyDescent="0.35">
      <c r="A576" s="58"/>
      <c r="B576" s="58"/>
      <c r="C576" s="58"/>
      <c r="D576" s="45"/>
      <c r="E576" s="45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</row>
    <row r="577" spans="1:26" ht="14.25" customHeight="1" x14ac:dyDescent="0.35">
      <c r="A577" s="58"/>
      <c r="B577" s="58"/>
      <c r="C577" s="58"/>
      <c r="D577" s="45"/>
      <c r="E577" s="45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</row>
    <row r="578" spans="1:26" ht="14.25" customHeight="1" x14ac:dyDescent="0.35">
      <c r="A578" s="58"/>
      <c r="B578" s="58"/>
      <c r="C578" s="58"/>
      <c r="D578" s="45"/>
      <c r="E578" s="45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</row>
    <row r="579" spans="1:26" ht="14.25" customHeight="1" x14ac:dyDescent="0.35">
      <c r="A579" s="58"/>
      <c r="B579" s="58"/>
      <c r="C579" s="58"/>
      <c r="D579" s="45"/>
      <c r="E579" s="45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</row>
    <row r="580" spans="1:26" ht="14.25" customHeight="1" x14ac:dyDescent="0.35">
      <c r="A580" s="58"/>
      <c r="B580" s="58"/>
      <c r="C580" s="58"/>
      <c r="D580" s="45"/>
      <c r="E580" s="45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</row>
    <row r="581" spans="1:26" ht="14.25" customHeight="1" x14ac:dyDescent="0.35">
      <c r="A581" s="58"/>
      <c r="B581" s="58"/>
      <c r="C581" s="58"/>
      <c r="D581" s="45"/>
      <c r="E581" s="45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</row>
    <row r="582" spans="1:26" ht="14.25" customHeight="1" x14ac:dyDescent="0.35">
      <c r="A582" s="58"/>
      <c r="B582" s="58"/>
      <c r="C582" s="58"/>
      <c r="D582" s="45"/>
      <c r="E582" s="45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</row>
    <row r="583" spans="1:26" ht="14.25" customHeight="1" x14ac:dyDescent="0.35">
      <c r="A583" s="58"/>
      <c r="B583" s="58"/>
      <c r="C583" s="58"/>
      <c r="D583" s="45"/>
      <c r="E583" s="45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</row>
    <row r="584" spans="1:26" ht="14.25" customHeight="1" x14ac:dyDescent="0.35">
      <c r="A584" s="58"/>
      <c r="B584" s="58"/>
      <c r="C584" s="58"/>
      <c r="D584" s="45"/>
      <c r="E584" s="45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</row>
    <row r="585" spans="1:26" ht="14.25" customHeight="1" x14ac:dyDescent="0.35">
      <c r="A585" s="58"/>
      <c r="B585" s="58"/>
      <c r="C585" s="58"/>
      <c r="D585" s="45"/>
      <c r="E585" s="45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</row>
    <row r="586" spans="1:26" ht="14.25" customHeight="1" x14ac:dyDescent="0.35">
      <c r="A586" s="58"/>
      <c r="B586" s="58"/>
      <c r="C586" s="58"/>
      <c r="D586" s="45"/>
      <c r="E586" s="45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</row>
    <row r="587" spans="1:26" ht="14.25" customHeight="1" x14ac:dyDescent="0.35">
      <c r="A587" s="58"/>
      <c r="B587" s="58"/>
      <c r="C587" s="58"/>
      <c r="D587" s="45"/>
      <c r="E587" s="45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</row>
    <row r="588" spans="1:26" ht="14.25" customHeight="1" x14ac:dyDescent="0.35">
      <c r="A588" s="58"/>
      <c r="B588" s="58"/>
      <c r="C588" s="58"/>
      <c r="D588" s="45"/>
      <c r="E588" s="45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</row>
    <row r="589" spans="1:26" ht="14.25" customHeight="1" x14ac:dyDescent="0.35">
      <c r="A589" s="58"/>
      <c r="B589" s="58"/>
      <c r="C589" s="58"/>
      <c r="D589" s="45"/>
      <c r="E589" s="45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</row>
    <row r="590" spans="1:26" ht="14.25" customHeight="1" x14ac:dyDescent="0.35">
      <c r="A590" s="58"/>
      <c r="B590" s="58"/>
      <c r="C590" s="58"/>
      <c r="D590" s="45"/>
      <c r="E590" s="45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</row>
    <row r="591" spans="1:26" ht="14.25" customHeight="1" x14ac:dyDescent="0.35">
      <c r="A591" s="58"/>
      <c r="B591" s="58"/>
      <c r="C591" s="58"/>
      <c r="D591" s="45"/>
      <c r="E591" s="45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</row>
    <row r="592" spans="1:26" ht="14.25" customHeight="1" x14ac:dyDescent="0.35">
      <c r="A592" s="58"/>
      <c r="B592" s="58"/>
      <c r="C592" s="58"/>
      <c r="D592" s="45"/>
      <c r="E592" s="45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</row>
    <row r="593" spans="1:26" ht="14.25" customHeight="1" x14ac:dyDescent="0.35">
      <c r="A593" s="58"/>
      <c r="B593" s="58"/>
      <c r="C593" s="58"/>
      <c r="D593" s="45"/>
      <c r="E593" s="45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</row>
    <row r="594" spans="1:26" ht="14.25" customHeight="1" x14ac:dyDescent="0.35">
      <c r="A594" s="58"/>
      <c r="B594" s="58"/>
      <c r="C594" s="58"/>
      <c r="D594" s="45"/>
      <c r="E594" s="45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</row>
    <row r="595" spans="1:26" ht="14.25" customHeight="1" x14ac:dyDescent="0.35">
      <c r="A595" s="58"/>
      <c r="B595" s="58"/>
      <c r="C595" s="58"/>
      <c r="D595" s="45"/>
      <c r="E595" s="45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</row>
    <row r="596" spans="1:26" ht="14.25" customHeight="1" x14ac:dyDescent="0.35">
      <c r="A596" s="58"/>
      <c r="B596" s="58"/>
      <c r="C596" s="58"/>
      <c r="D596" s="45"/>
      <c r="E596" s="45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</row>
    <row r="597" spans="1:26" ht="14.25" customHeight="1" x14ac:dyDescent="0.35">
      <c r="A597" s="58"/>
      <c r="B597" s="58"/>
      <c r="C597" s="58"/>
      <c r="D597" s="45"/>
      <c r="E597" s="45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</row>
    <row r="598" spans="1:26" ht="14.25" customHeight="1" x14ac:dyDescent="0.35">
      <c r="A598" s="58"/>
      <c r="B598" s="58"/>
      <c r="C598" s="58"/>
      <c r="D598" s="45"/>
      <c r="E598" s="45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</row>
    <row r="599" spans="1:26" ht="14.25" customHeight="1" x14ac:dyDescent="0.35">
      <c r="A599" s="58"/>
      <c r="B599" s="58"/>
      <c r="C599" s="58"/>
      <c r="D599" s="45"/>
      <c r="E599" s="45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</row>
    <row r="600" spans="1:26" ht="14.25" customHeight="1" x14ac:dyDescent="0.35">
      <c r="A600" s="58"/>
      <c r="B600" s="58"/>
      <c r="C600" s="58"/>
      <c r="D600" s="45"/>
      <c r="E600" s="45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</row>
    <row r="601" spans="1:26" ht="14.25" customHeight="1" x14ac:dyDescent="0.35">
      <c r="A601" s="58"/>
      <c r="B601" s="58"/>
      <c r="C601" s="58"/>
      <c r="D601" s="45"/>
      <c r="E601" s="45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</row>
    <row r="602" spans="1:26" ht="14.25" customHeight="1" x14ac:dyDescent="0.35">
      <c r="A602" s="58"/>
      <c r="B602" s="58"/>
      <c r="C602" s="58"/>
      <c r="D602" s="45"/>
      <c r="E602" s="45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</row>
    <row r="603" spans="1:26" ht="14.25" customHeight="1" x14ac:dyDescent="0.35">
      <c r="A603" s="58"/>
      <c r="B603" s="58"/>
      <c r="C603" s="58"/>
      <c r="D603" s="45"/>
      <c r="E603" s="45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</row>
    <row r="604" spans="1:26" ht="14.25" customHeight="1" x14ac:dyDescent="0.35">
      <c r="A604" s="58"/>
      <c r="B604" s="58"/>
      <c r="C604" s="58"/>
      <c r="D604" s="45"/>
      <c r="E604" s="45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</row>
    <row r="605" spans="1:26" ht="14.25" customHeight="1" x14ac:dyDescent="0.35">
      <c r="A605" s="58"/>
      <c r="B605" s="58"/>
      <c r="C605" s="58"/>
      <c r="D605" s="45"/>
      <c r="E605" s="45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</row>
    <row r="606" spans="1:26" ht="14.25" customHeight="1" x14ac:dyDescent="0.35">
      <c r="A606" s="58"/>
      <c r="B606" s="58"/>
      <c r="C606" s="58"/>
      <c r="D606" s="45"/>
      <c r="E606" s="45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</row>
    <row r="607" spans="1:26" ht="14.25" customHeight="1" x14ac:dyDescent="0.35">
      <c r="A607" s="58"/>
      <c r="B607" s="58"/>
      <c r="C607" s="58"/>
      <c r="D607" s="45"/>
      <c r="E607" s="45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</row>
    <row r="608" spans="1:26" ht="14.25" customHeight="1" x14ac:dyDescent="0.35">
      <c r="A608" s="58"/>
      <c r="B608" s="58"/>
      <c r="C608" s="58"/>
      <c r="D608" s="45"/>
      <c r="E608" s="45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</row>
    <row r="609" spans="1:26" ht="14.25" customHeight="1" x14ac:dyDescent="0.35">
      <c r="A609" s="58"/>
      <c r="B609" s="58"/>
      <c r="C609" s="58"/>
      <c r="D609" s="45"/>
      <c r="E609" s="45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</row>
    <row r="610" spans="1:26" ht="14.25" customHeight="1" x14ac:dyDescent="0.35">
      <c r="A610" s="58"/>
      <c r="B610" s="58"/>
      <c r="C610" s="58"/>
      <c r="D610" s="45"/>
      <c r="E610" s="45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</row>
    <row r="611" spans="1:26" ht="14.25" customHeight="1" x14ac:dyDescent="0.35">
      <c r="A611" s="58"/>
      <c r="B611" s="58"/>
      <c r="C611" s="58"/>
      <c r="D611" s="45"/>
      <c r="E611" s="45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</row>
    <row r="612" spans="1:26" ht="14.25" customHeight="1" x14ac:dyDescent="0.35">
      <c r="A612" s="58"/>
      <c r="B612" s="58"/>
      <c r="C612" s="58"/>
      <c r="D612" s="45"/>
      <c r="E612" s="45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</row>
    <row r="613" spans="1:26" ht="14.25" customHeight="1" x14ac:dyDescent="0.35">
      <c r="A613" s="58"/>
      <c r="B613" s="58"/>
      <c r="C613" s="58"/>
      <c r="D613" s="45"/>
      <c r="E613" s="45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</row>
    <row r="614" spans="1:26" ht="14.25" customHeight="1" x14ac:dyDescent="0.35">
      <c r="A614" s="58"/>
      <c r="B614" s="58"/>
      <c r="C614" s="58"/>
      <c r="D614" s="45"/>
      <c r="E614" s="45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</row>
    <row r="615" spans="1:26" ht="14.25" customHeight="1" x14ac:dyDescent="0.35">
      <c r="A615" s="58"/>
      <c r="B615" s="58"/>
      <c r="C615" s="58"/>
      <c r="D615" s="45"/>
      <c r="E615" s="45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</row>
    <row r="616" spans="1:26" ht="14.25" customHeight="1" x14ac:dyDescent="0.35">
      <c r="A616" s="58"/>
      <c r="B616" s="58"/>
      <c r="C616" s="58"/>
      <c r="D616" s="45"/>
      <c r="E616" s="45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</row>
    <row r="617" spans="1:26" ht="14.25" customHeight="1" x14ac:dyDescent="0.35">
      <c r="A617" s="58"/>
      <c r="B617" s="58"/>
      <c r="C617" s="58"/>
      <c r="D617" s="45"/>
      <c r="E617" s="45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</row>
    <row r="618" spans="1:26" ht="14.25" customHeight="1" x14ac:dyDescent="0.35">
      <c r="A618" s="58"/>
      <c r="B618" s="58"/>
      <c r="C618" s="58"/>
      <c r="D618" s="45"/>
      <c r="E618" s="45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</row>
    <row r="619" spans="1:26" ht="14.25" customHeight="1" x14ac:dyDescent="0.35">
      <c r="A619" s="58"/>
      <c r="B619" s="58"/>
      <c r="C619" s="58"/>
      <c r="D619" s="45"/>
      <c r="E619" s="45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</row>
    <row r="620" spans="1:26" ht="14.25" customHeight="1" x14ac:dyDescent="0.35">
      <c r="A620" s="58"/>
      <c r="B620" s="58"/>
      <c r="C620" s="58"/>
      <c r="D620" s="45"/>
      <c r="E620" s="45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</row>
    <row r="621" spans="1:26" ht="14.25" customHeight="1" x14ac:dyDescent="0.35">
      <c r="A621" s="58"/>
      <c r="B621" s="58"/>
      <c r="C621" s="58"/>
      <c r="D621" s="45"/>
      <c r="E621" s="45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</row>
    <row r="622" spans="1:26" ht="14.25" customHeight="1" x14ac:dyDescent="0.35">
      <c r="A622" s="58"/>
      <c r="B622" s="58"/>
      <c r="C622" s="58"/>
      <c r="D622" s="45"/>
      <c r="E622" s="45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</row>
    <row r="623" spans="1:26" ht="14.25" customHeight="1" x14ac:dyDescent="0.35">
      <c r="A623" s="58"/>
      <c r="B623" s="58"/>
      <c r="C623" s="58"/>
      <c r="D623" s="45"/>
      <c r="E623" s="45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</row>
    <row r="624" spans="1:26" ht="14.25" customHeight="1" x14ac:dyDescent="0.35">
      <c r="A624" s="58"/>
      <c r="B624" s="58"/>
      <c r="C624" s="58"/>
      <c r="D624" s="45"/>
      <c r="E624" s="45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</row>
    <row r="625" spans="1:26" ht="14.25" customHeight="1" x14ac:dyDescent="0.35">
      <c r="A625" s="58"/>
      <c r="B625" s="58"/>
      <c r="C625" s="58"/>
      <c r="D625" s="45"/>
      <c r="E625" s="45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</row>
    <row r="626" spans="1:26" ht="14.25" customHeight="1" x14ac:dyDescent="0.35">
      <c r="A626" s="58"/>
      <c r="B626" s="58"/>
      <c r="C626" s="58"/>
      <c r="D626" s="45"/>
      <c r="E626" s="45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</row>
    <row r="627" spans="1:26" ht="14.25" customHeight="1" x14ac:dyDescent="0.35">
      <c r="A627" s="58"/>
      <c r="B627" s="58"/>
      <c r="C627" s="58"/>
      <c r="D627" s="45"/>
      <c r="E627" s="45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</row>
    <row r="628" spans="1:26" ht="14.25" customHeight="1" x14ac:dyDescent="0.35">
      <c r="A628" s="58"/>
      <c r="B628" s="58"/>
      <c r="C628" s="58"/>
      <c r="D628" s="45"/>
      <c r="E628" s="45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</row>
    <row r="629" spans="1:26" ht="14.25" customHeight="1" x14ac:dyDescent="0.35">
      <c r="A629" s="58"/>
      <c r="B629" s="58"/>
      <c r="C629" s="58"/>
      <c r="D629" s="45"/>
      <c r="E629" s="45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</row>
    <row r="630" spans="1:26" ht="14.25" customHeight="1" x14ac:dyDescent="0.35">
      <c r="A630" s="58"/>
      <c r="B630" s="58"/>
      <c r="C630" s="58"/>
      <c r="D630" s="45"/>
      <c r="E630" s="45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</row>
    <row r="631" spans="1:26" ht="14.25" customHeight="1" x14ac:dyDescent="0.35">
      <c r="A631" s="58"/>
      <c r="B631" s="58"/>
      <c r="C631" s="58"/>
      <c r="D631" s="45"/>
      <c r="E631" s="45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</row>
    <row r="632" spans="1:26" ht="14.25" customHeight="1" x14ac:dyDescent="0.35">
      <c r="A632" s="58"/>
      <c r="B632" s="58"/>
      <c r="C632" s="58"/>
      <c r="D632" s="45"/>
      <c r="E632" s="45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</row>
    <row r="633" spans="1:26" ht="14.25" customHeight="1" x14ac:dyDescent="0.35">
      <c r="A633" s="58"/>
      <c r="B633" s="58"/>
      <c r="C633" s="58"/>
      <c r="D633" s="45"/>
      <c r="E633" s="45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</row>
    <row r="634" spans="1:26" ht="14.25" customHeight="1" x14ac:dyDescent="0.35">
      <c r="A634" s="58"/>
      <c r="B634" s="58"/>
      <c r="C634" s="58"/>
      <c r="D634" s="45"/>
      <c r="E634" s="45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</row>
    <row r="635" spans="1:26" ht="14.25" customHeight="1" x14ac:dyDescent="0.35">
      <c r="A635" s="58"/>
      <c r="B635" s="58"/>
      <c r="C635" s="58"/>
      <c r="D635" s="45"/>
      <c r="E635" s="45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</row>
    <row r="636" spans="1:26" ht="14.25" customHeight="1" x14ac:dyDescent="0.35">
      <c r="A636" s="58"/>
      <c r="B636" s="58"/>
      <c r="C636" s="58"/>
      <c r="D636" s="45"/>
      <c r="E636" s="45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</row>
    <row r="637" spans="1:26" ht="14.25" customHeight="1" x14ac:dyDescent="0.35">
      <c r="A637" s="58"/>
      <c r="B637" s="58"/>
      <c r="C637" s="58"/>
      <c r="D637" s="45"/>
      <c r="E637" s="45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</row>
    <row r="638" spans="1:26" ht="14.25" customHeight="1" x14ac:dyDescent="0.35">
      <c r="A638" s="58"/>
      <c r="B638" s="58"/>
      <c r="C638" s="58"/>
      <c r="D638" s="45"/>
      <c r="E638" s="45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</row>
    <row r="639" spans="1:26" ht="14.25" customHeight="1" x14ac:dyDescent="0.35">
      <c r="A639" s="58"/>
      <c r="B639" s="58"/>
      <c r="C639" s="58"/>
      <c r="D639" s="45"/>
      <c r="E639" s="45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</row>
    <row r="640" spans="1:26" ht="14.25" customHeight="1" x14ac:dyDescent="0.35">
      <c r="A640" s="58"/>
      <c r="B640" s="58"/>
      <c r="C640" s="58"/>
      <c r="D640" s="45"/>
      <c r="E640" s="45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</row>
    <row r="641" spans="1:26" ht="14.25" customHeight="1" x14ac:dyDescent="0.35">
      <c r="A641" s="58"/>
      <c r="B641" s="58"/>
      <c r="C641" s="58"/>
      <c r="D641" s="45"/>
      <c r="E641" s="45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</row>
    <row r="642" spans="1:26" ht="14.25" customHeight="1" x14ac:dyDescent="0.35">
      <c r="A642" s="58"/>
      <c r="B642" s="58"/>
      <c r="C642" s="58"/>
      <c r="D642" s="45"/>
      <c r="E642" s="45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</row>
    <row r="643" spans="1:26" ht="14.25" customHeight="1" x14ac:dyDescent="0.35">
      <c r="A643" s="58"/>
      <c r="B643" s="58"/>
      <c r="C643" s="58"/>
      <c r="D643" s="45"/>
      <c r="E643" s="45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</row>
    <row r="644" spans="1:26" ht="14.25" customHeight="1" x14ac:dyDescent="0.35">
      <c r="A644" s="58"/>
      <c r="B644" s="58"/>
      <c r="C644" s="58"/>
      <c r="D644" s="45"/>
      <c r="E644" s="45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</row>
    <row r="645" spans="1:26" ht="14.25" customHeight="1" x14ac:dyDescent="0.35">
      <c r="A645" s="58"/>
      <c r="B645" s="58"/>
      <c r="C645" s="58"/>
      <c r="D645" s="45"/>
      <c r="E645" s="45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</row>
    <row r="646" spans="1:26" ht="14.25" customHeight="1" x14ac:dyDescent="0.35">
      <c r="A646" s="58"/>
      <c r="B646" s="58"/>
      <c r="C646" s="58"/>
      <c r="D646" s="45"/>
      <c r="E646" s="45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</row>
    <row r="647" spans="1:26" ht="14.25" customHeight="1" x14ac:dyDescent="0.35">
      <c r="A647" s="58"/>
      <c r="B647" s="58"/>
      <c r="C647" s="58"/>
      <c r="D647" s="45"/>
      <c r="E647" s="45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</row>
    <row r="648" spans="1:26" ht="14.25" customHeight="1" x14ac:dyDescent="0.35">
      <c r="A648" s="58"/>
      <c r="B648" s="58"/>
      <c r="C648" s="58"/>
      <c r="D648" s="45"/>
      <c r="E648" s="45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</row>
    <row r="649" spans="1:26" ht="14.25" customHeight="1" x14ac:dyDescent="0.35">
      <c r="A649" s="58"/>
      <c r="B649" s="58"/>
      <c r="C649" s="58"/>
      <c r="D649" s="45"/>
      <c r="E649" s="45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</row>
    <row r="650" spans="1:26" ht="14.25" customHeight="1" x14ac:dyDescent="0.35">
      <c r="A650" s="58"/>
      <c r="B650" s="58"/>
      <c r="C650" s="58"/>
      <c r="D650" s="45"/>
      <c r="E650" s="45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</row>
    <row r="651" spans="1:26" ht="14.25" customHeight="1" x14ac:dyDescent="0.35">
      <c r="A651" s="58"/>
      <c r="B651" s="58"/>
      <c r="C651" s="58"/>
      <c r="D651" s="45"/>
      <c r="E651" s="45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</row>
    <row r="652" spans="1:26" ht="14.25" customHeight="1" x14ac:dyDescent="0.35">
      <c r="A652" s="58"/>
      <c r="B652" s="58"/>
      <c r="C652" s="58"/>
      <c r="D652" s="45"/>
      <c r="E652" s="45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</row>
    <row r="653" spans="1:26" ht="14.25" customHeight="1" x14ac:dyDescent="0.35">
      <c r="A653" s="58"/>
      <c r="B653" s="58"/>
      <c r="C653" s="58"/>
      <c r="D653" s="45"/>
      <c r="E653" s="45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</row>
    <row r="654" spans="1:26" ht="14.25" customHeight="1" x14ac:dyDescent="0.35">
      <c r="A654" s="58"/>
      <c r="B654" s="58"/>
      <c r="C654" s="58"/>
      <c r="D654" s="45"/>
      <c r="E654" s="45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</row>
    <row r="655" spans="1:26" ht="14.25" customHeight="1" x14ac:dyDescent="0.35">
      <c r="A655" s="58"/>
      <c r="B655" s="58"/>
      <c r="C655" s="58"/>
      <c r="D655" s="45"/>
      <c r="E655" s="45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</row>
    <row r="656" spans="1:26" ht="14.25" customHeight="1" x14ac:dyDescent="0.35">
      <c r="A656" s="58"/>
      <c r="B656" s="58"/>
      <c r="C656" s="58"/>
      <c r="D656" s="45"/>
      <c r="E656" s="45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</row>
    <row r="657" spans="1:26" ht="14.25" customHeight="1" x14ac:dyDescent="0.35">
      <c r="A657" s="58"/>
      <c r="B657" s="58"/>
      <c r="C657" s="58"/>
      <c r="D657" s="45"/>
      <c r="E657" s="45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</row>
    <row r="658" spans="1:26" ht="14.25" customHeight="1" x14ac:dyDescent="0.35">
      <c r="A658" s="58"/>
      <c r="B658" s="58"/>
      <c r="C658" s="58"/>
      <c r="D658" s="45"/>
      <c r="E658" s="45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</row>
    <row r="659" spans="1:26" ht="14.25" customHeight="1" x14ac:dyDescent="0.35">
      <c r="A659" s="58"/>
      <c r="B659" s="58"/>
      <c r="C659" s="58"/>
      <c r="D659" s="45"/>
      <c r="E659" s="45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</row>
    <row r="660" spans="1:26" ht="14.25" customHeight="1" x14ac:dyDescent="0.35">
      <c r="A660" s="58"/>
      <c r="B660" s="58"/>
      <c r="C660" s="58"/>
      <c r="D660" s="45"/>
      <c r="E660" s="45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</row>
    <row r="661" spans="1:26" ht="14.25" customHeight="1" x14ac:dyDescent="0.35">
      <c r="A661" s="58"/>
      <c r="B661" s="58"/>
      <c r="C661" s="58"/>
      <c r="D661" s="45"/>
      <c r="E661" s="45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</row>
    <row r="662" spans="1:26" ht="14.25" customHeight="1" x14ac:dyDescent="0.35">
      <c r="A662" s="58"/>
      <c r="B662" s="58"/>
      <c r="C662" s="58"/>
      <c r="D662" s="45"/>
      <c r="E662" s="45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</row>
    <row r="663" spans="1:26" ht="14.25" customHeight="1" x14ac:dyDescent="0.35">
      <c r="A663" s="58"/>
      <c r="B663" s="58"/>
      <c r="C663" s="58"/>
      <c r="D663" s="45"/>
      <c r="E663" s="45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</row>
    <row r="664" spans="1:26" ht="14.25" customHeight="1" x14ac:dyDescent="0.35">
      <c r="A664" s="58"/>
      <c r="B664" s="58"/>
      <c r="C664" s="58"/>
      <c r="D664" s="45"/>
      <c r="E664" s="45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</row>
    <row r="665" spans="1:26" ht="14.25" customHeight="1" x14ac:dyDescent="0.35">
      <c r="A665" s="58"/>
      <c r="B665" s="58"/>
      <c r="C665" s="58"/>
      <c r="D665" s="45"/>
      <c r="E665" s="45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</row>
    <row r="666" spans="1:26" ht="14.25" customHeight="1" x14ac:dyDescent="0.35">
      <c r="A666" s="58"/>
      <c r="B666" s="58"/>
      <c r="C666" s="58"/>
      <c r="D666" s="45"/>
      <c r="E666" s="45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</row>
    <row r="667" spans="1:26" ht="14.25" customHeight="1" x14ac:dyDescent="0.35">
      <c r="A667" s="58"/>
      <c r="B667" s="58"/>
      <c r="C667" s="58"/>
      <c r="D667" s="45"/>
      <c r="E667" s="45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</row>
    <row r="668" spans="1:26" ht="14.25" customHeight="1" x14ac:dyDescent="0.35">
      <c r="A668" s="58"/>
      <c r="B668" s="58"/>
      <c r="C668" s="58"/>
      <c r="D668" s="45"/>
      <c r="E668" s="45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</row>
    <row r="669" spans="1:26" ht="14.25" customHeight="1" x14ac:dyDescent="0.35">
      <c r="A669" s="58"/>
      <c r="B669" s="58"/>
      <c r="C669" s="58"/>
      <c r="D669" s="45"/>
      <c r="E669" s="45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</row>
    <row r="670" spans="1:26" ht="14.25" customHeight="1" x14ac:dyDescent="0.35">
      <c r="A670" s="58"/>
      <c r="B670" s="58"/>
      <c r="C670" s="58"/>
      <c r="D670" s="45"/>
      <c r="E670" s="45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</row>
    <row r="671" spans="1:26" ht="14.25" customHeight="1" x14ac:dyDescent="0.35">
      <c r="A671" s="58"/>
      <c r="B671" s="58"/>
      <c r="C671" s="58"/>
      <c r="D671" s="45"/>
      <c r="E671" s="45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</row>
    <row r="672" spans="1:26" ht="14.25" customHeight="1" x14ac:dyDescent="0.35">
      <c r="A672" s="58"/>
      <c r="B672" s="58"/>
      <c r="C672" s="58"/>
      <c r="D672" s="45"/>
      <c r="E672" s="45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</row>
    <row r="673" spans="1:26" ht="14.25" customHeight="1" x14ac:dyDescent="0.35">
      <c r="A673" s="58"/>
      <c r="B673" s="58"/>
      <c r="C673" s="58"/>
      <c r="D673" s="45"/>
      <c r="E673" s="45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</row>
    <row r="674" spans="1:26" ht="14.25" customHeight="1" x14ac:dyDescent="0.35">
      <c r="A674" s="58"/>
      <c r="B674" s="58"/>
      <c r="C674" s="58"/>
      <c r="D674" s="45"/>
      <c r="E674" s="45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</row>
    <row r="675" spans="1:26" ht="14.25" customHeight="1" x14ac:dyDescent="0.35">
      <c r="A675" s="58"/>
      <c r="B675" s="58"/>
      <c r="C675" s="58"/>
      <c r="D675" s="45"/>
      <c r="E675" s="45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</row>
    <row r="676" spans="1:26" ht="14.25" customHeight="1" x14ac:dyDescent="0.35">
      <c r="A676" s="58"/>
      <c r="B676" s="58"/>
      <c r="C676" s="58"/>
      <c r="D676" s="45"/>
      <c r="E676" s="45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</row>
    <row r="677" spans="1:26" ht="14.25" customHeight="1" x14ac:dyDescent="0.35">
      <c r="A677" s="58"/>
      <c r="B677" s="58"/>
      <c r="C677" s="58"/>
      <c r="D677" s="45"/>
      <c r="E677" s="45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</row>
    <row r="678" spans="1:26" ht="14.25" customHeight="1" x14ac:dyDescent="0.35">
      <c r="A678" s="58"/>
      <c r="B678" s="58"/>
      <c r="C678" s="58"/>
      <c r="D678" s="45"/>
      <c r="E678" s="45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</row>
    <row r="679" spans="1:26" ht="14.25" customHeight="1" x14ac:dyDescent="0.35">
      <c r="A679" s="58"/>
      <c r="B679" s="58"/>
      <c r="C679" s="58"/>
      <c r="D679" s="45"/>
      <c r="E679" s="45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</row>
    <row r="680" spans="1:26" ht="14.25" customHeight="1" x14ac:dyDescent="0.35">
      <c r="A680" s="58"/>
      <c r="B680" s="58"/>
      <c r="C680" s="58"/>
      <c r="D680" s="45"/>
      <c r="E680" s="45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</row>
    <row r="681" spans="1:26" ht="14.25" customHeight="1" x14ac:dyDescent="0.35">
      <c r="A681" s="58"/>
      <c r="B681" s="58"/>
      <c r="C681" s="58"/>
      <c r="D681" s="45"/>
      <c r="E681" s="45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</row>
    <row r="682" spans="1:26" ht="14.25" customHeight="1" x14ac:dyDescent="0.35">
      <c r="A682" s="58"/>
      <c r="B682" s="58"/>
      <c r="C682" s="58"/>
      <c r="D682" s="45"/>
      <c r="E682" s="45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</row>
    <row r="683" spans="1:26" ht="14.25" customHeight="1" x14ac:dyDescent="0.35">
      <c r="A683" s="58"/>
      <c r="B683" s="58"/>
      <c r="C683" s="58"/>
      <c r="D683" s="45"/>
      <c r="E683" s="45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</row>
    <row r="684" spans="1:26" ht="14.25" customHeight="1" x14ac:dyDescent="0.35">
      <c r="A684" s="58"/>
      <c r="B684" s="58"/>
      <c r="C684" s="58"/>
      <c r="D684" s="45"/>
      <c r="E684" s="45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</row>
    <row r="685" spans="1:26" ht="14.25" customHeight="1" x14ac:dyDescent="0.35">
      <c r="A685" s="58"/>
      <c r="B685" s="58"/>
      <c r="C685" s="58"/>
      <c r="D685" s="45"/>
      <c r="E685" s="45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</row>
    <row r="686" spans="1:26" ht="14.25" customHeight="1" x14ac:dyDescent="0.35">
      <c r="A686" s="58"/>
      <c r="B686" s="58"/>
      <c r="C686" s="58"/>
      <c r="D686" s="45"/>
      <c r="E686" s="45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</row>
    <row r="687" spans="1:26" ht="14.25" customHeight="1" x14ac:dyDescent="0.35">
      <c r="A687" s="58"/>
      <c r="B687" s="58"/>
      <c r="C687" s="58"/>
      <c r="D687" s="45"/>
      <c r="E687" s="45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</row>
    <row r="688" spans="1:26" ht="14.25" customHeight="1" x14ac:dyDescent="0.35">
      <c r="A688" s="58"/>
      <c r="B688" s="58"/>
      <c r="C688" s="58"/>
      <c r="D688" s="45"/>
      <c r="E688" s="45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</row>
    <row r="689" spans="1:26" ht="14.25" customHeight="1" x14ac:dyDescent="0.35">
      <c r="A689" s="58"/>
      <c r="B689" s="58"/>
      <c r="C689" s="58"/>
      <c r="D689" s="45"/>
      <c r="E689" s="45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</row>
    <row r="690" spans="1:26" ht="14.25" customHeight="1" x14ac:dyDescent="0.35">
      <c r="A690" s="58"/>
      <c r="B690" s="58"/>
      <c r="C690" s="58"/>
      <c r="D690" s="45"/>
      <c r="E690" s="45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</row>
    <row r="691" spans="1:26" ht="14.25" customHeight="1" x14ac:dyDescent="0.35">
      <c r="A691" s="58"/>
      <c r="B691" s="58"/>
      <c r="C691" s="58"/>
      <c r="D691" s="45"/>
      <c r="E691" s="45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</row>
    <row r="692" spans="1:26" ht="14.25" customHeight="1" x14ac:dyDescent="0.35">
      <c r="A692" s="58"/>
      <c r="B692" s="58"/>
      <c r="C692" s="58"/>
      <c r="D692" s="45"/>
      <c r="E692" s="45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</row>
    <row r="693" spans="1:26" ht="14.25" customHeight="1" x14ac:dyDescent="0.35">
      <c r="A693" s="58"/>
      <c r="B693" s="58"/>
      <c r="C693" s="58"/>
      <c r="D693" s="45"/>
      <c r="E693" s="45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</row>
    <row r="694" spans="1:26" ht="14.25" customHeight="1" x14ac:dyDescent="0.35">
      <c r="A694" s="58"/>
      <c r="B694" s="58"/>
      <c r="C694" s="58"/>
      <c r="D694" s="45"/>
      <c r="E694" s="45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</row>
    <row r="695" spans="1:26" ht="14.25" customHeight="1" x14ac:dyDescent="0.35">
      <c r="A695" s="58"/>
      <c r="B695" s="58"/>
      <c r="C695" s="58"/>
      <c r="D695" s="45"/>
      <c r="E695" s="45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</row>
    <row r="696" spans="1:26" ht="14.25" customHeight="1" x14ac:dyDescent="0.35">
      <c r="A696" s="58"/>
      <c r="B696" s="58"/>
      <c r="C696" s="58"/>
      <c r="D696" s="45"/>
      <c r="E696" s="45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</row>
    <row r="697" spans="1:26" ht="14.25" customHeight="1" x14ac:dyDescent="0.35">
      <c r="A697" s="58"/>
      <c r="B697" s="58"/>
      <c r="C697" s="58"/>
      <c r="D697" s="45"/>
      <c r="E697" s="45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</row>
    <row r="698" spans="1:26" ht="14.25" customHeight="1" x14ac:dyDescent="0.35">
      <c r="A698" s="58"/>
      <c r="B698" s="58"/>
      <c r="C698" s="58"/>
      <c r="D698" s="45"/>
      <c r="E698" s="45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</row>
    <row r="699" spans="1:26" ht="14.25" customHeight="1" x14ac:dyDescent="0.35">
      <c r="A699" s="58"/>
      <c r="B699" s="58"/>
      <c r="C699" s="58"/>
      <c r="D699" s="45"/>
      <c r="E699" s="45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</row>
    <row r="700" spans="1:26" ht="14.25" customHeight="1" x14ac:dyDescent="0.35">
      <c r="A700" s="58"/>
      <c r="B700" s="58"/>
      <c r="C700" s="58"/>
      <c r="D700" s="45"/>
      <c r="E700" s="45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</row>
    <row r="701" spans="1:26" ht="14.25" customHeight="1" x14ac:dyDescent="0.35">
      <c r="A701" s="58"/>
      <c r="B701" s="58"/>
      <c r="C701" s="58"/>
      <c r="D701" s="45"/>
      <c r="E701" s="45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</row>
    <row r="702" spans="1:26" ht="14.25" customHeight="1" x14ac:dyDescent="0.35">
      <c r="A702" s="58"/>
      <c r="B702" s="58"/>
      <c r="C702" s="58"/>
      <c r="D702" s="45"/>
      <c r="E702" s="45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</row>
    <row r="703" spans="1:26" ht="14.25" customHeight="1" x14ac:dyDescent="0.35">
      <c r="A703" s="58"/>
      <c r="B703" s="58"/>
      <c r="C703" s="58"/>
      <c r="D703" s="45"/>
      <c r="E703" s="45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</row>
    <row r="704" spans="1:26" ht="14.25" customHeight="1" x14ac:dyDescent="0.35">
      <c r="A704" s="58"/>
      <c r="B704" s="58"/>
      <c r="C704" s="58"/>
      <c r="D704" s="45"/>
      <c r="E704" s="45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</row>
    <row r="705" spans="1:26" ht="14.25" customHeight="1" x14ac:dyDescent="0.35">
      <c r="A705" s="58"/>
      <c r="B705" s="58"/>
      <c r="C705" s="58"/>
      <c r="D705" s="45"/>
      <c r="E705" s="45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</row>
    <row r="706" spans="1:26" ht="14.25" customHeight="1" x14ac:dyDescent="0.35">
      <c r="A706" s="58"/>
      <c r="B706" s="58"/>
      <c r="C706" s="58"/>
      <c r="D706" s="45"/>
      <c r="E706" s="45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</row>
    <row r="707" spans="1:26" ht="14.25" customHeight="1" x14ac:dyDescent="0.35">
      <c r="A707" s="58"/>
      <c r="B707" s="58"/>
      <c r="C707" s="58"/>
      <c r="D707" s="45"/>
      <c r="E707" s="45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</row>
    <row r="708" spans="1:26" ht="14.25" customHeight="1" x14ac:dyDescent="0.35">
      <c r="A708" s="58"/>
      <c r="B708" s="58"/>
      <c r="C708" s="58"/>
      <c r="D708" s="45"/>
      <c r="E708" s="45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</row>
    <row r="709" spans="1:26" ht="14.25" customHeight="1" x14ac:dyDescent="0.35">
      <c r="A709" s="58"/>
      <c r="B709" s="58"/>
      <c r="C709" s="58"/>
      <c r="D709" s="45"/>
      <c r="E709" s="45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</row>
    <row r="710" spans="1:26" ht="14.25" customHeight="1" x14ac:dyDescent="0.35">
      <c r="A710" s="58"/>
      <c r="B710" s="58"/>
      <c r="C710" s="58"/>
      <c r="D710" s="45"/>
      <c r="E710" s="45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</row>
    <row r="711" spans="1:26" ht="14.25" customHeight="1" x14ac:dyDescent="0.35">
      <c r="A711" s="58"/>
      <c r="B711" s="58"/>
      <c r="C711" s="58"/>
      <c r="D711" s="45"/>
      <c r="E711" s="45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</row>
    <row r="712" spans="1:26" ht="14.25" customHeight="1" x14ac:dyDescent="0.35">
      <c r="A712" s="58"/>
      <c r="B712" s="58"/>
      <c r="C712" s="58"/>
      <c r="D712" s="45"/>
      <c r="E712" s="45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</row>
    <row r="713" spans="1:26" ht="14.25" customHeight="1" x14ac:dyDescent="0.35">
      <c r="A713" s="58"/>
      <c r="B713" s="58"/>
      <c r="C713" s="58"/>
      <c r="D713" s="45"/>
      <c r="E713" s="45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</row>
    <row r="714" spans="1:26" ht="14.25" customHeight="1" x14ac:dyDescent="0.35">
      <c r="A714" s="58"/>
      <c r="B714" s="58"/>
      <c r="C714" s="58"/>
      <c r="D714" s="45"/>
      <c r="E714" s="45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</row>
    <row r="715" spans="1:26" ht="14.25" customHeight="1" x14ac:dyDescent="0.35">
      <c r="A715" s="58"/>
      <c r="B715" s="58"/>
      <c r="C715" s="58"/>
      <c r="D715" s="45"/>
      <c r="E715" s="45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</row>
    <row r="716" spans="1:26" ht="14.25" customHeight="1" x14ac:dyDescent="0.35">
      <c r="A716" s="58"/>
      <c r="B716" s="58"/>
      <c r="C716" s="58"/>
      <c r="D716" s="45"/>
      <c r="E716" s="45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</row>
    <row r="717" spans="1:26" ht="14.25" customHeight="1" x14ac:dyDescent="0.35">
      <c r="A717" s="58"/>
      <c r="B717" s="58"/>
      <c r="C717" s="58"/>
      <c r="D717" s="45"/>
      <c r="E717" s="45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</row>
    <row r="718" spans="1:26" ht="14.25" customHeight="1" x14ac:dyDescent="0.35">
      <c r="A718" s="58"/>
      <c r="B718" s="58"/>
      <c r="C718" s="58"/>
      <c r="D718" s="45"/>
      <c r="E718" s="45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</row>
    <row r="719" spans="1:26" ht="14.25" customHeight="1" x14ac:dyDescent="0.35">
      <c r="A719" s="58"/>
      <c r="B719" s="58"/>
      <c r="C719" s="58"/>
      <c r="D719" s="45"/>
      <c r="E719" s="45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</row>
    <row r="720" spans="1:26" ht="14.25" customHeight="1" x14ac:dyDescent="0.35">
      <c r="A720" s="58"/>
      <c r="B720" s="58"/>
      <c r="C720" s="58"/>
      <c r="D720" s="45"/>
      <c r="E720" s="45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</row>
    <row r="721" spans="1:26" ht="14.25" customHeight="1" x14ac:dyDescent="0.35">
      <c r="A721" s="58"/>
      <c r="B721" s="58"/>
      <c r="C721" s="58"/>
      <c r="D721" s="45"/>
      <c r="E721" s="45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</row>
    <row r="722" spans="1:26" ht="14.25" customHeight="1" x14ac:dyDescent="0.35">
      <c r="A722" s="58"/>
      <c r="B722" s="58"/>
      <c r="C722" s="58"/>
      <c r="D722" s="45"/>
      <c r="E722" s="45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</row>
    <row r="723" spans="1:26" ht="14.25" customHeight="1" x14ac:dyDescent="0.35">
      <c r="A723" s="58"/>
      <c r="B723" s="58"/>
      <c r="C723" s="58"/>
      <c r="D723" s="45"/>
      <c r="E723" s="45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</row>
    <row r="724" spans="1:26" ht="14.25" customHeight="1" x14ac:dyDescent="0.35">
      <c r="A724" s="58"/>
      <c r="B724" s="58"/>
      <c r="C724" s="58"/>
      <c r="D724" s="45"/>
      <c r="E724" s="45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</row>
    <row r="725" spans="1:26" ht="14.25" customHeight="1" x14ac:dyDescent="0.35">
      <c r="A725" s="58"/>
      <c r="B725" s="58"/>
      <c r="C725" s="58"/>
      <c r="D725" s="45"/>
      <c r="E725" s="45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</row>
    <row r="726" spans="1:26" ht="14.25" customHeight="1" x14ac:dyDescent="0.35">
      <c r="A726" s="58"/>
      <c r="B726" s="58"/>
      <c r="C726" s="58"/>
      <c r="D726" s="45"/>
      <c r="E726" s="45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</row>
    <row r="727" spans="1:26" ht="14.25" customHeight="1" x14ac:dyDescent="0.35">
      <c r="A727" s="58"/>
      <c r="B727" s="58"/>
      <c r="C727" s="58"/>
      <c r="D727" s="45"/>
      <c r="E727" s="45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</row>
    <row r="728" spans="1:26" ht="14.25" customHeight="1" x14ac:dyDescent="0.35">
      <c r="A728" s="58"/>
      <c r="B728" s="58"/>
      <c r="C728" s="58"/>
      <c r="D728" s="45"/>
      <c r="E728" s="45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</row>
    <row r="729" spans="1:26" ht="14.25" customHeight="1" x14ac:dyDescent="0.35">
      <c r="A729" s="58"/>
      <c r="B729" s="58"/>
      <c r="C729" s="58"/>
      <c r="D729" s="45"/>
      <c r="E729" s="45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</row>
    <row r="730" spans="1:26" ht="14.25" customHeight="1" x14ac:dyDescent="0.35">
      <c r="A730" s="58"/>
      <c r="B730" s="58"/>
      <c r="C730" s="58"/>
      <c r="D730" s="45"/>
      <c r="E730" s="45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</row>
    <row r="731" spans="1:26" ht="14.25" customHeight="1" x14ac:dyDescent="0.35">
      <c r="A731" s="58"/>
      <c r="B731" s="58"/>
      <c r="C731" s="58"/>
      <c r="D731" s="45"/>
      <c r="E731" s="45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</row>
    <row r="732" spans="1:26" ht="14.25" customHeight="1" x14ac:dyDescent="0.35">
      <c r="A732" s="58"/>
      <c r="B732" s="58"/>
      <c r="C732" s="58"/>
      <c r="D732" s="45"/>
      <c r="E732" s="45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</row>
    <row r="733" spans="1:26" ht="14.25" customHeight="1" x14ac:dyDescent="0.35">
      <c r="A733" s="58"/>
      <c r="B733" s="58"/>
      <c r="C733" s="58"/>
      <c r="D733" s="45"/>
      <c r="E733" s="45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</row>
    <row r="734" spans="1:26" ht="14.25" customHeight="1" x14ac:dyDescent="0.35">
      <c r="A734" s="58"/>
      <c r="B734" s="58"/>
      <c r="C734" s="58"/>
      <c r="D734" s="45"/>
      <c r="E734" s="45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</row>
    <row r="735" spans="1:26" ht="14.25" customHeight="1" x14ac:dyDescent="0.35">
      <c r="A735" s="58"/>
      <c r="B735" s="58"/>
      <c r="C735" s="58"/>
      <c r="D735" s="45"/>
      <c r="E735" s="45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</row>
    <row r="736" spans="1:26" ht="14.25" customHeight="1" x14ac:dyDescent="0.35">
      <c r="A736" s="58"/>
      <c r="B736" s="58"/>
      <c r="C736" s="58"/>
      <c r="D736" s="45"/>
      <c r="E736" s="45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</row>
    <row r="737" spans="1:26" ht="14.25" customHeight="1" x14ac:dyDescent="0.35">
      <c r="A737" s="58"/>
      <c r="B737" s="58"/>
      <c r="C737" s="58"/>
      <c r="D737" s="45"/>
      <c r="E737" s="45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</row>
    <row r="738" spans="1:26" ht="14.25" customHeight="1" x14ac:dyDescent="0.35">
      <c r="A738" s="58"/>
      <c r="B738" s="58"/>
      <c r="C738" s="58"/>
      <c r="D738" s="45"/>
      <c r="E738" s="45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</row>
    <row r="739" spans="1:26" ht="14.25" customHeight="1" x14ac:dyDescent="0.35">
      <c r="A739" s="58"/>
      <c r="B739" s="58"/>
      <c r="C739" s="58"/>
      <c r="D739" s="45"/>
      <c r="E739" s="45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</row>
    <row r="740" spans="1:26" ht="14.25" customHeight="1" x14ac:dyDescent="0.35">
      <c r="A740" s="58"/>
      <c r="B740" s="58"/>
      <c r="C740" s="58"/>
      <c r="D740" s="45"/>
      <c r="E740" s="45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</row>
    <row r="741" spans="1:26" ht="14.25" customHeight="1" x14ac:dyDescent="0.35">
      <c r="A741" s="58"/>
      <c r="B741" s="58"/>
      <c r="C741" s="58"/>
      <c r="D741" s="45"/>
      <c r="E741" s="45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</row>
    <row r="742" spans="1:26" ht="14.25" customHeight="1" x14ac:dyDescent="0.35">
      <c r="A742" s="58"/>
      <c r="B742" s="58"/>
      <c r="C742" s="58"/>
      <c r="D742" s="45"/>
      <c r="E742" s="45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</row>
    <row r="743" spans="1:26" ht="14.25" customHeight="1" x14ac:dyDescent="0.35">
      <c r="A743" s="58"/>
      <c r="B743" s="58"/>
      <c r="C743" s="58"/>
      <c r="D743" s="45"/>
      <c r="E743" s="45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</row>
    <row r="744" spans="1:26" ht="14.25" customHeight="1" x14ac:dyDescent="0.35">
      <c r="A744" s="58"/>
      <c r="B744" s="58"/>
      <c r="C744" s="58"/>
      <c r="D744" s="45"/>
      <c r="E744" s="45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</row>
    <row r="745" spans="1:26" ht="14.25" customHeight="1" x14ac:dyDescent="0.35">
      <c r="A745" s="58"/>
      <c r="B745" s="58"/>
      <c r="C745" s="58"/>
      <c r="D745" s="45"/>
      <c r="E745" s="45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</row>
    <row r="746" spans="1:26" ht="14.25" customHeight="1" x14ac:dyDescent="0.35">
      <c r="A746" s="58"/>
      <c r="B746" s="58"/>
      <c r="C746" s="58"/>
      <c r="D746" s="45"/>
      <c r="E746" s="45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</row>
    <row r="747" spans="1:26" ht="14.25" customHeight="1" x14ac:dyDescent="0.35">
      <c r="A747" s="58"/>
      <c r="B747" s="58"/>
      <c r="C747" s="58"/>
      <c r="D747" s="45"/>
      <c r="E747" s="45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</row>
    <row r="748" spans="1:26" ht="14.25" customHeight="1" x14ac:dyDescent="0.35">
      <c r="A748" s="58"/>
      <c r="B748" s="58"/>
      <c r="C748" s="58"/>
      <c r="D748" s="45"/>
      <c r="E748" s="45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</row>
    <row r="749" spans="1:26" ht="14.25" customHeight="1" x14ac:dyDescent="0.35">
      <c r="A749" s="58"/>
      <c r="B749" s="58"/>
      <c r="C749" s="58"/>
      <c r="D749" s="45"/>
      <c r="E749" s="45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</row>
    <row r="750" spans="1:26" ht="14.25" customHeight="1" x14ac:dyDescent="0.35">
      <c r="A750" s="58"/>
      <c r="B750" s="58"/>
      <c r="C750" s="58"/>
      <c r="D750" s="45"/>
      <c r="E750" s="45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</row>
    <row r="751" spans="1:26" ht="14.25" customHeight="1" x14ac:dyDescent="0.35">
      <c r="A751" s="58"/>
      <c r="B751" s="58"/>
      <c r="C751" s="58"/>
      <c r="D751" s="45"/>
      <c r="E751" s="45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</row>
    <row r="752" spans="1:26" ht="14.25" customHeight="1" x14ac:dyDescent="0.35">
      <c r="A752" s="58"/>
      <c r="B752" s="58"/>
      <c r="C752" s="58"/>
      <c r="D752" s="45"/>
      <c r="E752" s="45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</row>
    <row r="753" spans="1:26" ht="14.25" customHeight="1" x14ac:dyDescent="0.35">
      <c r="A753" s="58"/>
      <c r="B753" s="58"/>
      <c r="C753" s="58"/>
      <c r="D753" s="45"/>
      <c r="E753" s="45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</row>
    <row r="754" spans="1:26" ht="14.25" customHeight="1" x14ac:dyDescent="0.35">
      <c r="A754" s="58"/>
      <c r="B754" s="58"/>
      <c r="C754" s="58"/>
      <c r="D754" s="45"/>
      <c r="E754" s="45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</row>
    <row r="755" spans="1:26" ht="14.25" customHeight="1" x14ac:dyDescent="0.35">
      <c r="A755" s="58"/>
      <c r="B755" s="58"/>
      <c r="C755" s="58"/>
      <c r="D755" s="45"/>
      <c r="E755" s="45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</row>
    <row r="756" spans="1:26" ht="14.25" customHeight="1" x14ac:dyDescent="0.35">
      <c r="A756" s="58"/>
      <c r="B756" s="58"/>
      <c r="C756" s="58"/>
      <c r="D756" s="45"/>
      <c r="E756" s="45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</row>
    <row r="757" spans="1:26" ht="14.25" customHeight="1" x14ac:dyDescent="0.35">
      <c r="A757" s="58"/>
      <c r="B757" s="58"/>
      <c r="C757" s="58"/>
      <c r="D757" s="45"/>
      <c r="E757" s="45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</row>
    <row r="758" spans="1:26" ht="14.25" customHeight="1" x14ac:dyDescent="0.35">
      <c r="A758" s="58"/>
      <c r="B758" s="58"/>
      <c r="C758" s="58"/>
      <c r="D758" s="45"/>
      <c r="E758" s="45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</row>
    <row r="759" spans="1:26" ht="14.25" customHeight="1" x14ac:dyDescent="0.35">
      <c r="A759" s="58"/>
      <c r="B759" s="58"/>
      <c r="C759" s="58"/>
      <c r="D759" s="45"/>
      <c r="E759" s="45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</row>
    <row r="760" spans="1:26" ht="14.25" customHeight="1" x14ac:dyDescent="0.35">
      <c r="A760" s="58"/>
      <c r="B760" s="58"/>
      <c r="C760" s="58"/>
      <c r="D760" s="45"/>
      <c r="E760" s="45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</row>
    <row r="761" spans="1:26" ht="14.25" customHeight="1" x14ac:dyDescent="0.35">
      <c r="A761" s="58"/>
      <c r="B761" s="58"/>
      <c r="C761" s="58"/>
      <c r="D761" s="45"/>
      <c r="E761" s="45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</row>
    <row r="762" spans="1:26" ht="14.25" customHeight="1" x14ac:dyDescent="0.35">
      <c r="A762" s="58"/>
      <c r="B762" s="58"/>
      <c r="C762" s="58"/>
      <c r="D762" s="45"/>
      <c r="E762" s="45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</row>
    <row r="763" spans="1:26" ht="14.25" customHeight="1" x14ac:dyDescent="0.35">
      <c r="A763" s="58"/>
      <c r="B763" s="58"/>
      <c r="C763" s="58"/>
      <c r="D763" s="45"/>
      <c r="E763" s="45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</row>
    <row r="764" spans="1:26" ht="14.25" customHeight="1" x14ac:dyDescent="0.35">
      <c r="A764" s="58"/>
      <c r="B764" s="58"/>
      <c r="C764" s="58"/>
      <c r="D764" s="45"/>
      <c r="E764" s="45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</row>
    <row r="765" spans="1:26" ht="14.25" customHeight="1" x14ac:dyDescent="0.35">
      <c r="A765" s="58"/>
      <c r="B765" s="58"/>
      <c r="C765" s="58"/>
      <c r="D765" s="45"/>
      <c r="E765" s="45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</row>
    <row r="766" spans="1:26" ht="14.25" customHeight="1" x14ac:dyDescent="0.35">
      <c r="A766" s="58"/>
      <c r="B766" s="58"/>
      <c r="C766" s="58"/>
      <c r="D766" s="45"/>
      <c r="E766" s="45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</row>
    <row r="767" spans="1:26" ht="14.25" customHeight="1" x14ac:dyDescent="0.35">
      <c r="A767" s="58"/>
      <c r="B767" s="58"/>
      <c r="C767" s="58"/>
      <c r="D767" s="45"/>
      <c r="E767" s="45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</row>
    <row r="768" spans="1:26" ht="14.25" customHeight="1" x14ac:dyDescent="0.35">
      <c r="A768" s="58"/>
      <c r="B768" s="58"/>
      <c r="C768" s="58"/>
      <c r="D768" s="45"/>
      <c r="E768" s="45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</row>
    <row r="769" spans="1:26" ht="14.25" customHeight="1" x14ac:dyDescent="0.35">
      <c r="A769" s="58"/>
      <c r="B769" s="58"/>
      <c r="C769" s="58"/>
      <c r="D769" s="45"/>
      <c r="E769" s="45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</row>
    <row r="770" spans="1:26" ht="14.25" customHeight="1" x14ac:dyDescent="0.35">
      <c r="A770" s="58"/>
      <c r="B770" s="58"/>
      <c r="C770" s="58"/>
      <c r="D770" s="45"/>
      <c r="E770" s="45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</row>
    <row r="771" spans="1:26" ht="14.25" customHeight="1" x14ac:dyDescent="0.35">
      <c r="A771" s="58"/>
      <c r="B771" s="58"/>
      <c r="C771" s="58"/>
      <c r="D771" s="45"/>
      <c r="E771" s="45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</row>
    <row r="772" spans="1:26" ht="14.25" customHeight="1" x14ac:dyDescent="0.35">
      <c r="A772" s="58"/>
      <c r="B772" s="58"/>
      <c r="C772" s="58"/>
      <c r="D772" s="45"/>
      <c r="E772" s="45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</row>
    <row r="773" spans="1:26" ht="14.25" customHeight="1" x14ac:dyDescent="0.35">
      <c r="A773" s="58"/>
      <c r="B773" s="58"/>
      <c r="C773" s="58"/>
      <c r="D773" s="45"/>
      <c r="E773" s="45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</row>
    <row r="774" spans="1:26" ht="14.25" customHeight="1" x14ac:dyDescent="0.35">
      <c r="A774" s="58"/>
      <c r="B774" s="58"/>
      <c r="C774" s="58"/>
      <c r="D774" s="45"/>
      <c r="E774" s="45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</row>
    <row r="775" spans="1:26" ht="14.25" customHeight="1" x14ac:dyDescent="0.35">
      <c r="A775" s="58"/>
      <c r="B775" s="58"/>
      <c r="C775" s="58"/>
      <c r="D775" s="45"/>
      <c r="E775" s="45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</row>
    <row r="776" spans="1:26" ht="14.25" customHeight="1" x14ac:dyDescent="0.35">
      <c r="A776" s="58"/>
      <c r="B776" s="58"/>
      <c r="C776" s="58"/>
      <c r="D776" s="45"/>
      <c r="E776" s="45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</row>
    <row r="777" spans="1:26" ht="14.25" customHeight="1" x14ac:dyDescent="0.35">
      <c r="A777" s="58"/>
      <c r="B777" s="58"/>
      <c r="C777" s="58"/>
      <c r="D777" s="45"/>
      <c r="E777" s="45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</row>
    <row r="778" spans="1:26" ht="14.25" customHeight="1" x14ac:dyDescent="0.35">
      <c r="A778" s="58"/>
      <c r="B778" s="58"/>
      <c r="C778" s="58"/>
      <c r="D778" s="45"/>
      <c r="E778" s="45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</row>
    <row r="779" spans="1:26" ht="14.25" customHeight="1" x14ac:dyDescent="0.35">
      <c r="A779" s="58"/>
      <c r="B779" s="58"/>
      <c r="C779" s="58"/>
      <c r="D779" s="45"/>
      <c r="E779" s="45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</row>
    <row r="780" spans="1:26" ht="14.25" customHeight="1" x14ac:dyDescent="0.35">
      <c r="A780" s="58"/>
      <c r="B780" s="58"/>
      <c r="C780" s="58"/>
      <c r="D780" s="45"/>
      <c r="E780" s="45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</row>
    <row r="781" spans="1:26" ht="14.25" customHeight="1" x14ac:dyDescent="0.35">
      <c r="A781" s="58"/>
      <c r="B781" s="58"/>
      <c r="C781" s="58"/>
      <c r="D781" s="45"/>
      <c r="E781" s="45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</row>
    <row r="782" spans="1:26" ht="14.25" customHeight="1" x14ac:dyDescent="0.35">
      <c r="A782" s="58"/>
      <c r="B782" s="58"/>
      <c r="C782" s="58"/>
      <c r="D782" s="45"/>
      <c r="E782" s="45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</row>
    <row r="783" spans="1:26" ht="14.25" customHeight="1" x14ac:dyDescent="0.35">
      <c r="A783" s="58"/>
      <c r="B783" s="58"/>
      <c r="C783" s="58"/>
      <c r="D783" s="45"/>
      <c r="E783" s="45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</row>
    <row r="784" spans="1:26" ht="14.25" customHeight="1" x14ac:dyDescent="0.35">
      <c r="A784" s="58"/>
      <c r="B784" s="58"/>
      <c r="C784" s="58"/>
      <c r="D784" s="45"/>
      <c r="E784" s="45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</row>
    <row r="785" spans="1:26" ht="14.25" customHeight="1" x14ac:dyDescent="0.35">
      <c r="A785" s="58"/>
      <c r="B785" s="58"/>
      <c r="C785" s="58"/>
      <c r="D785" s="45"/>
      <c r="E785" s="45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</row>
    <row r="786" spans="1:26" ht="14.25" customHeight="1" x14ac:dyDescent="0.35">
      <c r="A786" s="58"/>
      <c r="B786" s="58"/>
      <c r="C786" s="58"/>
      <c r="D786" s="45"/>
      <c r="E786" s="45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</row>
    <row r="787" spans="1:26" ht="14.25" customHeight="1" x14ac:dyDescent="0.35">
      <c r="A787" s="58"/>
      <c r="B787" s="58"/>
      <c r="C787" s="58"/>
      <c r="D787" s="45"/>
      <c r="E787" s="45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</row>
    <row r="788" spans="1:26" ht="14.25" customHeight="1" x14ac:dyDescent="0.35">
      <c r="A788" s="58"/>
      <c r="B788" s="58"/>
      <c r="C788" s="58"/>
      <c r="D788" s="45"/>
      <c r="E788" s="45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</row>
    <row r="789" spans="1:26" ht="14.25" customHeight="1" x14ac:dyDescent="0.35">
      <c r="A789" s="58"/>
      <c r="B789" s="58"/>
      <c r="C789" s="58"/>
      <c r="D789" s="45"/>
      <c r="E789" s="45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</row>
    <row r="790" spans="1:26" ht="14.25" customHeight="1" x14ac:dyDescent="0.35">
      <c r="A790" s="58"/>
      <c r="B790" s="58"/>
      <c r="C790" s="58"/>
      <c r="D790" s="45"/>
      <c r="E790" s="45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</row>
    <row r="791" spans="1:26" ht="14.25" customHeight="1" x14ac:dyDescent="0.35">
      <c r="A791" s="58"/>
      <c r="B791" s="58"/>
      <c r="C791" s="58"/>
      <c r="D791" s="45"/>
      <c r="E791" s="45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</row>
    <row r="792" spans="1:26" ht="14.25" customHeight="1" x14ac:dyDescent="0.35">
      <c r="A792" s="58"/>
      <c r="B792" s="58"/>
      <c r="C792" s="58"/>
      <c r="D792" s="45"/>
      <c r="E792" s="45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</row>
    <row r="793" spans="1:26" ht="14.25" customHeight="1" x14ac:dyDescent="0.35">
      <c r="A793" s="58"/>
      <c r="B793" s="58"/>
      <c r="C793" s="58"/>
      <c r="D793" s="45"/>
      <c r="E793" s="45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</row>
    <row r="794" spans="1:26" ht="14.25" customHeight="1" x14ac:dyDescent="0.35">
      <c r="A794" s="58"/>
      <c r="B794" s="58"/>
      <c r="C794" s="58"/>
      <c r="D794" s="45"/>
      <c r="E794" s="45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</row>
    <row r="795" spans="1:26" ht="14.25" customHeight="1" x14ac:dyDescent="0.35">
      <c r="A795" s="58"/>
      <c r="B795" s="58"/>
      <c r="C795" s="58"/>
      <c r="D795" s="45"/>
      <c r="E795" s="45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</row>
    <row r="796" spans="1:26" ht="14.25" customHeight="1" x14ac:dyDescent="0.35">
      <c r="A796" s="58"/>
      <c r="B796" s="58"/>
      <c r="C796" s="58"/>
      <c r="D796" s="45"/>
      <c r="E796" s="45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</row>
    <row r="797" spans="1:26" ht="14.25" customHeight="1" x14ac:dyDescent="0.35">
      <c r="A797" s="58"/>
      <c r="B797" s="58"/>
      <c r="C797" s="58"/>
      <c r="D797" s="45"/>
      <c r="E797" s="45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</row>
    <row r="798" spans="1:26" ht="14.25" customHeight="1" x14ac:dyDescent="0.35">
      <c r="A798" s="58"/>
      <c r="B798" s="58"/>
      <c r="C798" s="58"/>
      <c r="D798" s="45"/>
      <c r="E798" s="45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</row>
    <row r="799" spans="1:26" ht="14.25" customHeight="1" x14ac:dyDescent="0.35">
      <c r="A799" s="58"/>
      <c r="B799" s="58"/>
      <c r="C799" s="58"/>
      <c r="D799" s="45"/>
      <c r="E799" s="45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</row>
    <row r="800" spans="1:26" ht="14.25" customHeight="1" x14ac:dyDescent="0.35">
      <c r="A800" s="58"/>
      <c r="B800" s="58"/>
      <c r="C800" s="58"/>
      <c r="D800" s="45"/>
      <c r="E800" s="45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</row>
    <row r="801" spans="1:26" ht="14.25" customHeight="1" x14ac:dyDescent="0.35">
      <c r="A801" s="58"/>
      <c r="B801" s="58"/>
      <c r="C801" s="58"/>
      <c r="D801" s="45"/>
      <c r="E801" s="45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</row>
    <row r="802" spans="1:26" ht="14.25" customHeight="1" x14ac:dyDescent="0.35">
      <c r="A802" s="58"/>
      <c r="B802" s="58"/>
      <c r="C802" s="58"/>
      <c r="D802" s="45"/>
      <c r="E802" s="45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</row>
    <row r="803" spans="1:26" ht="14.25" customHeight="1" x14ac:dyDescent="0.35">
      <c r="A803" s="58"/>
      <c r="B803" s="58"/>
      <c r="C803" s="58"/>
      <c r="D803" s="45"/>
      <c r="E803" s="45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</row>
    <row r="804" spans="1:26" ht="14.25" customHeight="1" x14ac:dyDescent="0.35">
      <c r="A804" s="58"/>
      <c r="B804" s="58"/>
      <c r="C804" s="58"/>
      <c r="D804" s="45"/>
      <c r="E804" s="45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</row>
    <row r="805" spans="1:26" ht="14.25" customHeight="1" x14ac:dyDescent="0.35">
      <c r="A805" s="58"/>
      <c r="B805" s="58"/>
      <c r="C805" s="58"/>
      <c r="D805" s="45"/>
      <c r="E805" s="45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</row>
    <row r="806" spans="1:26" ht="14.25" customHeight="1" x14ac:dyDescent="0.35">
      <c r="A806" s="58"/>
      <c r="B806" s="58"/>
      <c r="C806" s="58"/>
      <c r="D806" s="45"/>
      <c r="E806" s="45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</row>
    <row r="807" spans="1:26" ht="14.25" customHeight="1" x14ac:dyDescent="0.35">
      <c r="A807" s="58"/>
      <c r="B807" s="58"/>
      <c r="C807" s="58"/>
      <c r="D807" s="45"/>
      <c r="E807" s="45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</row>
    <row r="808" spans="1:26" ht="14.25" customHeight="1" x14ac:dyDescent="0.35">
      <c r="A808" s="58"/>
      <c r="B808" s="58"/>
      <c r="C808" s="58"/>
      <c r="D808" s="45"/>
      <c r="E808" s="45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</row>
    <row r="809" spans="1:26" ht="14.25" customHeight="1" x14ac:dyDescent="0.35">
      <c r="A809" s="58"/>
      <c r="B809" s="58"/>
      <c r="C809" s="58"/>
      <c r="D809" s="45"/>
      <c r="E809" s="45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</row>
    <row r="810" spans="1:26" ht="14.25" customHeight="1" x14ac:dyDescent="0.35">
      <c r="A810" s="58"/>
      <c r="B810" s="58"/>
      <c r="C810" s="58"/>
      <c r="D810" s="45"/>
      <c r="E810" s="45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</row>
    <row r="811" spans="1:26" ht="14.25" customHeight="1" x14ac:dyDescent="0.35">
      <c r="A811" s="58"/>
      <c r="B811" s="58"/>
      <c r="C811" s="58"/>
      <c r="D811" s="45"/>
      <c r="E811" s="45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</row>
    <row r="812" spans="1:26" ht="14.25" customHeight="1" x14ac:dyDescent="0.35">
      <c r="A812" s="58"/>
      <c r="B812" s="58"/>
      <c r="C812" s="58"/>
      <c r="D812" s="45"/>
      <c r="E812" s="45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</row>
    <row r="813" spans="1:26" ht="14.25" customHeight="1" x14ac:dyDescent="0.35">
      <c r="A813" s="58"/>
      <c r="B813" s="58"/>
      <c r="C813" s="58"/>
      <c r="D813" s="45"/>
      <c r="E813" s="45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</row>
    <row r="814" spans="1:26" ht="14.25" customHeight="1" x14ac:dyDescent="0.35">
      <c r="A814" s="58"/>
      <c r="B814" s="58"/>
      <c r="C814" s="58"/>
      <c r="D814" s="45"/>
      <c r="E814" s="45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</row>
    <row r="815" spans="1:26" ht="14.25" customHeight="1" x14ac:dyDescent="0.35">
      <c r="A815" s="58"/>
      <c r="B815" s="58"/>
      <c r="C815" s="58"/>
      <c r="D815" s="45"/>
      <c r="E815" s="45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</row>
    <row r="816" spans="1:26" ht="14.25" customHeight="1" x14ac:dyDescent="0.35">
      <c r="A816" s="58"/>
      <c r="B816" s="58"/>
      <c r="C816" s="58"/>
      <c r="D816" s="45"/>
      <c r="E816" s="45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</row>
    <row r="817" spans="1:26" ht="14.25" customHeight="1" x14ac:dyDescent="0.35">
      <c r="A817" s="58"/>
      <c r="B817" s="58"/>
      <c r="C817" s="58"/>
      <c r="D817" s="45"/>
      <c r="E817" s="45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</row>
    <row r="818" spans="1:26" ht="14.25" customHeight="1" x14ac:dyDescent="0.35">
      <c r="A818" s="58"/>
      <c r="B818" s="58"/>
      <c r="C818" s="58"/>
      <c r="D818" s="45"/>
      <c r="E818" s="45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</row>
    <row r="819" spans="1:26" ht="14.25" customHeight="1" x14ac:dyDescent="0.35">
      <c r="A819" s="58"/>
      <c r="B819" s="58"/>
      <c r="C819" s="58"/>
      <c r="D819" s="45"/>
      <c r="E819" s="45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</row>
    <row r="820" spans="1:26" ht="14.25" customHeight="1" x14ac:dyDescent="0.35">
      <c r="A820" s="58"/>
      <c r="B820" s="58"/>
      <c r="C820" s="58"/>
      <c r="D820" s="45"/>
      <c r="E820" s="45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</row>
    <row r="821" spans="1:26" ht="14.25" customHeight="1" x14ac:dyDescent="0.35">
      <c r="A821" s="58"/>
      <c r="B821" s="58"/>
      <c r="C821" s="58"/>
      <c r="D821" s="45"/>
      <c r="E821" s="45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</row>
    <row r="822" spans="1:26" ht="14.25" customHeight="1" x14ac:dyDescent="0.35">
      <c r="A822" s="58"/>
      <c r="B822" s="58"/>
      <c r="C822" s="58"/>
      <c r="D822" s="45"/>
      <c r="E822" s="45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</row>
    <row r="823" spans="1:26" ht="14.25" customHeight="1" x14ac:dyDescent="0.35">
      <c r="A823" s="58"/>
      <c r="B823" s="58"/>
      <c r="C823" s="58"/>
      <c r="D823" s="45"/>
      <c r="E823" s="45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</row>
    <row r="824" spans="1:26" ht="14.25" customHeight="1" x14ac:dyDescent="0.35">
      <c r="A824" s="58"/>
      <c r="B824" s="58"/>
      <c r="C824" s="58"/>
      <c r="D824" s="45"/>
      <c r="E824" s="45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</row>
    <row r="825" spans="1:26" ht="14.25" customHeight="1" x14ac:dyDescent="0.35">
      <c r="A825" s="58"/>
      <c r="B825" s="58"/>
      <c r="C825" s="58"/>
      <c r="D825" s="45"/>
      <c r="E825" s="45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</row>
    <row r="826" spans="1:26" ht="14.25" customHeight="1" x14ac:dyDescent="0.35">
      <c r="A826" s="58"/>
      <c r="B826" s="58"/>
      <c r="C826" s="58"/>
      <c r="D826" s="45"/>
      <c r="E826" s="45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</row>
    <row r="827" spans="1:26" ht="14.25" customHeight="1" x14ac:dyDescent="0.35">
      <c r="A827" s="58"/>
      <c r="B827" s="58"/>
      <c r="C827" s="58"/>
      <c r="D827" s="45"/>
      <c r="E827" s="45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</row>
    <row r="828" spans="1:26" ht="14.25" customHeight="1" x14ac:dyDescent="0.35">
      <c r="A828" s="58"/>
      <c r="B828" s="58"/>
      <c r="C828" s="58"/>
      <c r="D828" s="45"/>
      <c r="E828" s="45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</row>
    <row r="829" spans="1:26" ht="14.25" customHeight="1" x14ac:dyDescent="0.35">
      <c r="A829" s="58"/>
      <c r="B829" s="58"/>
      <c r="C829" s="58"/>
      <c r="D829" s="45"/>
      <c r="E829" s="45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</row>
    <row r="830" spans="1:26" ht="14.25" customHeight="1" x14ac:dyDescent="0.35">
      <c r="A830" s="58"/>
      <c r="B830" s="58"/>
      <c r="C830" s="58"/>
      <c r="D830" s="45"/>
      <c r="E830" s="45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</row>
    <row r="831" spans="1:26" ht="14.25" customHeight="1" x14ac:dyDescent="0.35">
      <c r="A831" s="58"/>
      <c r="B831" s="58"/>
      <c r="C831" s="58"/>
      <c r="D831" s="45"/>
      <c r="E831" s="45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</row>
    <row r="832" spans="1:26" ht="14.25" customHeight="1" x14ac:dyDescent="0.35">
      <c r="A832" s="58"/>
      <c r="B832" s="58"/>
      <c r="C832" s="58"/>
      <c r="D832" s="45"/>
      <c r="E832" s="45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</row>
    <row r="833" spans="1:26" ht="14.25" customHeight="1" x14ac:dyDescent="0.35">
      <c r="A833" s="58"/>
      <c r="B833" s="58"/>
      <c r="C833" s="58"/>
      <c r="D833" s="45"/>
      <c r="E833" s="45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</row>
    <row r="834" spans="1:26" ht="14.25" customHeight="1" x14ac:dyDescent="0.35">
      <c r="A834" s="58"/>
      <c r="B834" s="58"/>
      <c r="C834" s="58"/>
      <c r="D834" s="45"/>
      <c r="E834" s="45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</row>
    <row r="835" spans="1:26" ht="14.25" customHeight="1" x14ac:dyDescent="0.35">
      <c r="A835" s="58"/>
      <c r="B835" s="58"/>
      <c r="C835" s="58"/>
      <c r="D835" s="45"/>
      <c r="E835" s="45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</row>
    <row r="836" spans="1:26" ht="14.25" customHeight="1" x14ac:dyDescent="0.35">
      <c r="A836" s="58"/>
      <c r="B836" s="58"/>
      <c r="C836" s="58"/>
      <c r="D836" s="45"/>
      <c r="E836" s="45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</row>
    <row r="837" spans="1:26" ht="14.25" customHeight="1" x14ac:dyDescent="0.35">
      <c r="A837" s="58"/>
      <c r="B837" s="58"/>
      <c r="C837" s="58"/>
      <c r="D837" s="45"/>
      <c r="E837" s="45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</row>
    <row r="838" spans="1:26" ht="14.25" customHeight="1" x14ac:dyDescent="0.35">
      <c r="A838" s="58"/>
      <c r="B838" s="58"/>
      <c r="C838" s="58"/>
      <c r="D838" s="45"/>
      <c r="E838" s="45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</row>
    <row r="839" spans="1:26" ht="14.25" customHeight="1" x14ac:dyDescent="0.35">
      <c r="A839" s="58"/>
      <c r="B839" s="58"/>
      <c r="C839" s="58"/>
      <c r="D839" s="45"/>
      <c r="E839" s="45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</row>
    <row r="840" spans="1:26" ht="14.25" customHeight="1" x14ac:dyDescent="0.35">
      <c r="A840" s="58"/>
      <c r="B840" s="58"/>
      <c r="C840" s="58"/>
      <c r="D840" s="45"/>
      <c r="E840" s="45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</row>
    <row r="841" spans="1:26" ht="14.25" customHeight="1" x14ac:dyDescent="0.35">
      <c r="A841" s="58"/>
      <c r="B841" s="58"/>
      <c r="C841" s="58"/>
      <c r="D841" s="45"/>
      <c r="E841" s="45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</row>
    <row r="842" spans="1:26" ht="14.25" customHeight="1" x14ac:dyDescent="0.35">
      <c r="A842" s="58"/>
      <c r="B842" s="58"/>
      <c r="C842" s="58"/>
      <c r="D842" s="45"/>
      <c r="E842" s="45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</row>
    <row r="843" spans="1:26" ht="14.25" customHeight="1" x14ac:dyDescent="0.35">
      <c r="A843" s="58"/>
      <c r="B843" s="58"/>
      <c r="C843" s="58"/>
      <c r="D843" s="45"/>
      <c r="E843" s="45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</row>
    <row r="844" spans="1:26" ht="14.25" customHeight="1" x14ac:dyDescent="0.35">
      <c r="A844" s="58"/>
      <c r="B844" s="58"/>
      <c r="C844" s="58"/>
      <c r="D844" s="45"/>
      <c r="E844" s="45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</row>
    <row r="845" spans="1:26" ht="14.25" customHeight="1" x14ac:dyDescent="0.35">
      <c r="A845" s="58"/>
      <c r="B845" s="58"/>
      <c r="C845" s="58"/>
      <c r="D845" s="45"/>
      <c r="E845" s="45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</row>
    <row r="846" spans="1:26" ht="14.25" customHeight="1" x14ac:dyDescent="0.35">
      <c r="A846" s="58"/>
      <c r="B846" s="58"/>
      <c r="C846" s="58"/>
      <c r="D846" s="45"/>
      <c r="E846" s="45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</row>
    <row r="847" spans="1:26" ht="14.25" customHeight="1" x14ac:dyDescent="0.35">
      <c r="A847" s="58"/>
      <c r="B847" s="58"/>
      <c r="C847" s="58"/>
      <c r="D847" s="45"/>
      <c r="E847" s="45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</row>
    <row r="848" spans="1:26" ht="14.25" customHeight="1" x14ac:dyDescent="0.35">
      <c r="A848" s="58"/>
      <c r="B848" s="58"/>
      <c r="C848" s="58"/>
      <c r="D848" s="45"/>
      <c r="E848" s="45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</row>
    <row r="849" spans="1:26" ht="14.25" customHeight="1" x14ac:dyDescent="0.35">
      <c r="A849" s="58"/>
      <c r="B849" s="58"/>
      <c r="C849" s="58"/>
      <c r="D849" s="45"/>
      <c r="E849" s="45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</row>
    <row r="850" spans="1:26" ht="14.25" customHeight="1" x14ac:dyDescent="0.35">
      <c r="A850" s="58"/>
      <c r="B850" s="58"/>
      <c r="C850" s="58"/>
      <c r="D850" s="45"/>
      <c r="E850" s="45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</row>
    <row r="851" spans="1:26" ht="14.25" customHeight="1" x14ac:dyDescent="0.35">
      <c r="A851" s="58"/>
      <c r="B851" s="58"/>
      <c r="C851" s="58"/>
      <c r="D851" s="45"/>
      <c r="E851" s="45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</row>
    <row r="852" spans="1:26" ht="14.25" customHeight="1" x14ac:dyDescent="0.35">
      <c r="A852" s="58"/>
      <c r="B852" s="58"/>
      <c r="C852" s="58"/>
      <c r="D852" s="45"/>
      <c r="E852" s="45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</row>
    <row r="853" spans="1:26" ht="14.25" customHeight="1" x14ac:dyDescent="0.35">
      <c r="A853" s="58"/>
      <c r="B853" s="58"/>
      <c r="C853" s="58"/>
      <c r="D853" s="45"/>
      <c r="E853" s="45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</row>
    <row r="854" spans="1:26" ht="14.25" customHeight="1" x14ac:dyDescent="0.35">
      <c r="A854" s="58"/>
      <c r="B854" s="58"/>
      <c r="C854" s="58"/>
      <c r="D854" s="45"/>
      <c r="E854" s="45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</row>
    <row r="855" spans="1:26" ht="14.25" customHeight="1" x14ac:dyDescent="0.35">
      <c r="A855" s="58"/>
      <c r="B855" s="58"/>
      <c r="C855" s="58"/>
      <c r="D855" s="45"/>
      <c r="E855" s="45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</row>
    <row r="856" spans="1:26" ht="14.25" customHeight="1" x14ac:dyDescent="0.35">
      <c r="A856" s="58"/>
      <c r="B856" s="58"/>
      <c r="C856" s="58"/>
      <c r="D856" s="45"/>
      <c r="E856" s="45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</row>
    <row r="857" spans="1:26" ht="14.25" customHeight="1" x14ac:dyDescent="0.35">
      <c r="A857" s="58"/>
      <c r="B857" s="58"/>
      <c r="C857" s="58"/>
      <c r="D857" s="45"/>
      <c r="E857" s="45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</row>
    <row r="858" spans="1:26" ht="14.25" customHeight="1" x14ac:dyDescent="0.35">
      <c r="A858" s="58"/>
      <c r="B858" s="58"/>
      <c r="C858" s="58"/>
      <c r="D858" s="45"/>
      <c r="E858" s="45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</row>
    <row r="859" spans="1:26" ht="14.25" customHeight="1" x14ac:dyDescent="0.35">
      <c r="A859" s="58"/>
      <c r="B859" s="58"/>
      <c r="C859" s="58"/>
      <c r="D859" s="45"/>
      <c r="E859" s="45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</row>
    <row r="860" spans="1:26" ht="14.25" customHeight="1" x14ac:dyDescent="0.35">
      <c r="A860" s="58"/>
      <c r="B860" s="58"/>
      <c r="C860" s="58"/>
      <c r="D860" s="45"/>
      <c r="E860" s="45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</row>
    <row r="861" spans="1:26" ht="14.25" customHeight="1" x14ac:dyDescent="0.35">
      <c r="A861" s="58"/>
      <c r="B861" s="58"/>
      <c r="C861" s="58"/>
      <c r="D861" s="45"/>
      <c r="E861" s="45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</row>
    <row r="862" spans="1:26" ht="14.25" customHeight="1" x14ac:dyDescent="0.35">
      <c r="A862" s="58"/>
      <c r="B862" s="58"/>
      <c r="C862" s="58"/>
      <c r="D862" s="45"/>
      <c r="E862" s="45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</row>
    <row r="863" spans="1:26" ht="14.25" customHeight="1" x14ac:dyDescent="0.35">
      <c r="A863" s="58"/>
      <c r="B863" s="58"/>
      <c r="C863" s="58"/>
      <c r="D863" s="45"/>
      <c r="E863" s="45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</row>
    <row r="864" spans="1:26" ht="14.25" customHeight="1" x14ac:dyDescent="0.35">
      <c r="A864" s="58"/>
      <c r="B864" s="58"/>
      <c r="C864" s="58"/>
      <c r="D864" s="45"/>
      <c r="E864" s="45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</row>
    <row r="865" spans="1:26" ht="14.25" customHeight="1" x14ac:dyDescent="0.35">
      <c r="A865" s="58"/>
      <c r="B865" s="58"/>
      <c r="C865" s="58"/>
      <c r="D865" s="45"/>
      <c r="E865" s="45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</row>
    <row r="866" spans="1:26" ht="14.25" customHeight="1" x14ac:dyDescent="0.35">
      <c r="A866" s="58"/>
      <c r="B866" s="58"/>
      <c r="C866" s="58"/>
      <c r="D866" s="45"/>
      <c r="E866" s="45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</row>
    <row r="867" spans="1:26" ht="14.25" customHeight="1" x14ac:dyDescent="0.35">
      <c r="A867" s="58"/>
      <c r="B867" s="58"/>
      <c r="C867" s="58"/>
      <c r="D867" s="45"/>
      <c r="E867" s="45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</row>
    <row r="868" spans="1:26" ht="14.25" customHeight="1" x14ac:dyDescent="0.35">
      <c r="A868" s="58"/>
      <c r="B868" s="58"/>
      <c r="C868" s="58"/>
      <c r="D868" s="45"/>
      <c r="E868" s="45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</row>
    <row r="869" spans="1:26" ht="14.25" customHeight="1" x14ac:dyDescent="0.35">
      <c r="A869" s="58"/>
      <c r="B869" s="58"/>
      <c r="C869" s="58"/>
      <c r="D869" s="45"/>
      <c r="E869" s="45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</row>
    <row r="870" spans="1:26" ht="14.25" customHeight="1" x14ac:dyDescent="0.35">
      <c r="A870" s="58"/>
      <c r="B870" s="58"/>
      <c r="C870" s="58"/>
      <c r="D870" s="45"/>
      <c r="E870" s="45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</row>
    <row r="871" spans="1:26" ht="14.25" customHeight="1" x14ac:dyDescent="0.35">
      <c r="A871" s="58"/>
      <c r="B871" s="58"/>
      <c r="C871" s="58"/>
      <c r="D871" s="45"/>
      <c r="E871" s="45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</row>
    <row r="872" spans="1:26" ht="14.25" customHeight="1" x14ac:dyDescent="0.35">
      <c r="A872" s="58"/>
      <c r="B872" s="58"/>
      <c r="C872" s="58"/>
      <c r="D872" s="45"/>
      <c r="E872" s="45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</row>
    <row r="873" spans="1:26" ht="14.25" customHeight="1" x14ac:dyDescent="0.35">
      <c r="A873" s="58"/>
      <c r="B873" s="58"/>
      <c r="C873" s="58"/>
      <c r="D873" s="45"/>
      <c r="E873" s="45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</row>
    <row r="874" spans="1:26" ht="14.25" customHeight="1" x14ac:dyDescent="0.35">
      <c r="A874" s="58"/>
      <c r="B874" s="58"/>
      <c r="C874" s="58"/>
      <c r="D874" s="45"/>
      <c r="E874" s="45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</row>
    <row r="875" spans="1:26" ht="14.25" customHeight="1" x14ac:dyDescent="0.35">
      <c r="A875" s="58"/>
      <c r="B875" s="58"/>
      <c r="C875" s="58"/>
      <c r="D875" s="45"/>
      <c r="E875" s="45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</row>
    <row r="876" spans="1:26" ht="14.25" customHeight="1" x14ac:dyDescent="0.35">
      <c r="A876" s="58"/>
      <c r="B876" s="58"/>
      <c r="C876" s="58"/>
      <c r="D876" s="45"/>
      <c r="E876" s="45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</row>
    <row r="877" spans="1:26" ht="14.25" customHeight="1" x14ac:dyDescent="0.35">
      <c r="A877" s="58"/>
      <c r="B877" s="58"/>
      <c r="C877" s="58"/>
      <c r="D877" s="45"/>
      <c r="E877" s="45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</row>
    <row r="878" spans="1:26" ht="14.25" customHeight="1" x14ac:dyDescent="0.35">
      <c r="A878" s="58"/>
      <c r="B878" s="58"/>
      <c r="C878" s="58"/>
      <c r="D878" s="45"/>
      <c r="E878" s="45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</row>
    <row r="879" spans="1:26" ht="14.25" customHeight="1" x14ac:dyDescent="0.35">
      <c r="A879" s="58"/>
      <c r="B879" s="58"/>
      <c r="C879" s="58"/>
      <c r="D879" s="45"/>
      <c r="E879" s="45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</row>
    <row r="880" spans="1:26" ht="14.25" customHeight="1" x14ac:dyDescent="0.35">
      <c r="A880" s="58"/>
      <c r="B880" s="58"/>
      <c r="C880" s="58"/>
      <c r="D880" s="45"/>
      <c r="E880" s="45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</row>
    <row r="881" spans="1:26" ht="14.25" customHeight="1" x14ac:dyDescent="0.35">
      <c r="A881" s="58"/>
      <c r="B881" s="58"/>
      <c r="C881" s="58"/>
      <c r="D881" s="45"/>
      <c r="E881" s="45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</row>
    <row r="882" spans="1:26" ht="14.25" customHeight="1" x14ac:dyDescent="0.35">
      <c r="A882" s="58"/>
      <c r="B882" s="58"/>
      <c r="C882" s="58"/>
      <c r="D882" s="45"/>
      <c r="E882" s="45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</row>
    <row r="883" spans="1:26" ht="14.25" customHeight="1" x14ac:dyDescent="0.35">
      <c r="A883" s="58"/>
      <c r="B883" s="58"/>
      <c r="C883" s="58"/>
      <c r="D883" s="45"/>
      <c r="E883" s="45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</row>
    <row r="884" spans="1:26" ht="14.25" customHeight="1" x14ac:dyDescent="0.35">
      <c r="A884" s="58"/>
      <c r="B884" s="58"/>
      <c r="C884" s="58"/>
      <c r="D884" s="45"/>
      <c r="E884" s="45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</row>
    <row r="885" spans="1:26" ht="14.25" customHeight="1" x14ac:dyDescent="0.35">
      <c r="A885" s="58"/>
      <c r="B885" s="58"/>
      <c r="C885" s="58"/>
      <c r="D885" s="45"/>
      <c r="E885" s="45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</row>
    <row r="886" spans="1:26" ht="14.25" customHeight="1" x14ac:dyDescent="0.35">
      <c r="A886" s="58"/>
      <c r="B886" s="58"/>
      <c r="C886" s="58"/>
      <c r="D886" s="45"/>
      <c r="E886" s="45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</row>
    <row r="887" spans="1:26" ht="14.25" customHeight="1" x14ac:dyDescent="0.35">
      <c r="A887" s="58"/>
      <c r="B887" s="58"/>
      <c r="C887" s="58"/>
      <c r="D887" s="45"/>
      <c r="E887" s="45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</row>
    <row r="888" spans="1:26" ht="14.25" customHeight="1" x14ac:dyDescent="0.35">
      <c r="A888" s="58"/>
      <c r="B888" s="58"/>
      <c r="C888" s="58"/>
      <c r="D888" s="45"/>
      <c r="E888" s="45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</row>
    <row r="889" spans="1:26" ht="14.25" customHeight="1" x14ac:dyDescent="0.35">
      <c r="A889" s="58"/>
      <c r="B889" s="58"/>
      <c r="C889" s="58"/>
      <c r="D889" s="45"/>
      <c r="E889" s="45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</row>
    <row r="890" spans="1:26" ht="14.25" customHeight="1" x14ac:dyDescent="0.35">
      <c r="A890" s="58"/>
      <c r="B890" s="58"/>
      <c r="C890" s="58"/>
      <c r="D890" s="45"/>
      <c r="E890" s="45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</row>
    <row r="891" spans="1:26" ht="14.25" customHeight="1" x14ac:dyDescent="0.35">
      <c r="A891" s="58"/>
      <c r="B891" s="58"/>
      <c r="C891" s="58"/>
      <c r="D891" s="45"/>
      <c r="E891" s="45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</row>
    <row r="892" spans="1:26" ht="14.25" customHeight="1" x14ac:dyDescent="0.35">
      <c r="A892" s="58"/>
      <c r="B892" s="58"/>
      <c r="C892" s="58"/>
      <c r="D892" s="45"/>
      <c r="E892" s="45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</row>
    <row r="893" spans="1:26" ht="14.25" customHeight="1" x14ac:dyDescent="0.35">
      <c r="A893" s="58"/>
      <c r="B893" s="58"/>
      <c r="C893" s="58"/>
      <c r="D893" s="45"/>
      <c r="E893" s="45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</row>
    <row r="894" spans="1:26" ht="14.25" customHeight="1" x14ac:dyDescent="0.35">
      <c r="A894" s="58"/>
      <c r="B894" s="58"/>
      <c r="C894" s="58"/>
      <c r="D894" s="45"/>
      <c r="E894" s="45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</row>
    <row r="895" spans="1:26" ht="14.25" customHeight="1" x14ac:dyDescent="0.35">
      <c r="A895" s="58"/>
      <c r="B895" s="58"/>
      <c r="C895" s="58"/>
      <c r="D895" s="45"/>
      <c r="E895" s="45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</row>
    <row r="896" spans="1:26" ht="14.25" customHeight="1" x14ac:dyDescent="0.35">
      <c r="A896" s="58"/>
      <c r="B896" s="58"/>
      <c r="C896" s="58"/>
      <c r="D896" s="45"/>
      <c r="E896" s="45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</row>
    <row r="897" spans="1:26" ht="14.25" customHeight="1" x14ac:dyDescent="0.35">
      <c r="A897" s="58"/>
      <c r="B897" s="58"/>
      <c r="C897" s="58"/>
      <c r="D897" s="45"/>
      <c r="E897" s="45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</row>
    <row r="898" spans="1:26" ht="14.25" customHeight="1" x14ac:dyDescent="0.35">
      <c r="A898" s="58"/>
      <c r="B898" s="58"/>
      <c r="C898" s="58"/>
      <c r="D898" s="45"/>
      <c r="E898" s="45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</row>
    <row r="899" spans="1:26" ht="14.25" customHeight="1" x14ac:dyDescent="0.35">
      <c r="A899" s="58"/>
      <c r="B899" s="58"/>
      <c r="C899" s="58"/>
      <c r="D899" s="45"/>
      <c r="E899" s="45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</row>
    <row r="900" spans="1:26" ht="14.25" customHeight="1" x14ac:dyDescent="0.35">
      <c r="A900" s="58"/>
      <c r="B900" s="58"/>
      <c r="C900" s="58"/>
      <c r="D900" s="45"/>
      <c r="E900" s="45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</row>
    <row r="901" spans="1:26" ht="14.25" customHeight="1" x14ac:dyDescent="0.35">
      <c r="A901" s="58"/>
      <c r="B901" s="58"/>
      <c r="C901" s="58"/>
      <c r="D901" s="45"/>
      <c r="E901" s="45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</row>
    <row r="902" spans="1:26" ht="14.25" customHeight="1" x14ac:dyDescent="0.35">
      <c r="A902" s="58"/>
      <c r="B902" s="58"/>
      <c r="C902" s="58"/>
      <c r="D902" s="45"/>
      <c r="E902" s="45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</row>
    <row r="903" spans="1:26" ht="14.25" customHeight="1" x14ac:dyDescent="0.35">
      <c r="A903" s="58"/>
      <c r="B903" s="58"/>
      <c r="C903" s="58"/>
      <c r="D903" s="45"/>
      <c r="E903" s="45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</row>
    <row r="904" spans="1:26" ht="14.25" customHeight="1" x14ac:dyDescent="0.35">
      <c r="A904" s="58"/>
      <c r="B904" s="58"/>
      <c r="C904" s="58"/>
      <c r="D904" s="45"/>
      <c r="E904" s="45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</row>
    <row r="905" spans="1:26" ht="14.25" customHeight="1" x14ac:dyDescent="0.35">
      <c r="A905" s="58"/>
      <c r="B905" s="58"/>
      <c r="C905" s="58"/>
      <c r="D905" s="45"/>
      <c r="E905" s="45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</row>
    <row r="906" spans="1:26" ht="14.25" customHeight="1" x14ac:dyDescent="0.35">
      <c r="A906" s="58"/>
      <c r="B906" s="58"/>
      <c r="C906" s="58"/>
      <c r="D906" s="45"/>
      <c r="E906" s="45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</row>
    <row r="907" spans="1:26" ht="14.25" customHeight="1" x14ac:dyDescent="0.35">
      <c r="A907" s="58"/>
      <c r="B907" s="58"/>
      <c r="C907" s="58"/>
      <c r="D907" s="45"/>
      <c r="E907" s="45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</row>
    <row r="908" spans="1:26" ht="14.25" customHeight="1" x14ac:dyDescent="0.35">
      <c r="A908" s="58"/>
      <c r="B908" s="58"/>
      <c r="C908" s="58"/>
      <c r="D908" s="45"/>
      <c r="E908" s="45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</row>
    <row r="909" spans="1:26" ht="14.25" customHeight="1" x14ac:dyDescent="0.35">
      <c r="A909" s="58"/>
      <c r="B909" s="58"/>
      <c r="C909" s="58"/>
      <c r="D909" s="45"/>
      <c r="E909" s="45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</row>
    <row r="910" spans="1:26" ht="14.25" customHeight="1" x14ac:dyDescent="0.35">
      <c r="A910" s="58"/>
      <c r="B910" s="58"/>
      <c r="C910" s="58"/>
      <c r="D910" s="45"/>
      <c r="E910" s="45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</row>
    <row r="911" spans="1:26" ht="14.25" customHeight="1" x14ac:dyDescent="0.35">
      <c r="A911" s="58"/>
      <c r="B911" s="58"/>
      <c r="C911" s="58"/>
      <c r="D911" s="45"/>
      <c r="E911" s="45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</row>
    <row r="912" spans="1:26" ht="14.25" customHeight="1" x14ac:dyDescent="0.35">
      <c r="A912" s="58"/>
      <c r="B912" s="58"/>
      <c r="C912" s="58"/>
      <c r="D912" s="45"/>
      <c r="E912" s="45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</row>
    <row r="913" spans="1:26" ht="14.25" customHeight="1" x14ac:dyDescent="0.35">
      <c r="A913" s="58"/>
      <c r="B913" s="58"/>
      <c r="C913" s="58"/>
      <c r="D913" s="45"/>
      <c r="E913" s="45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</row>
    <row r="914" spans="1:26" ht="14.25" customHeight="1" x14ac:dyDescent="0.35">
      <c r="A914" s="58"/>
      <c r="B914" s="58"/>
      <c r="C914" s="58"/>
      <c r="D914" s="45"/>
      <c r="E914" s="45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</row>
    <row r="915" spans="1:26" ht="14.25" customHeight="1" x14ac:dyDescent="0.35">
      <c r="A915" s="58"/>
      <c r="B915" s="58"/>
      <c r="C915" s="58"/>
      <c r="D915" s="45"/>
      <c r="E915" s="45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</row>
    <row r="916" spans="1:26" ht="14.25" customHeight="1" x14ac:dyDescent="0.35">
      <c r="A916" s="58"/>
      <c r="B916" s="58"/>
      <c r="C916" s="58"/>
      <c r="D916" s="45"/>
      <c r="E916" s="45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</row>
    <row r="917" spans="1:26" ht="14.25" customHeight="1" x14ac:dyDescent="0.35">
      <c r="A917" s="58"/>
      <c r="B917" s="58"/>
      <c r="C917" s="58"/>
      <c r="D917" s="45"/>
      <c r="E917" s="45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</row>
    <row r="918" spans="1:26" ht="14.25" customHeight="1" x14ac:dyDescent="0.35">
      <c r="A918" s="58"/>
      <c r="B918" s="58"/>
      <c r="C918" s="58"/>
      <c r="D918" s="45"/>
      <c r="E918" s="45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</row>
    <row r="919" spans="1:26" ht="14.25" customHeight="1" x14ac:dyDescent="0.35">
      <c r="A919" s="58"/>
      <c r="B919" s="58"/>
      <c r="C919" s="58"/>
      <c r="D919" s="45"/>
      <c r="E919" s="45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</row>
    <row r="920" spans="1:26" ht="14.25" customHeight="1" x14ac:dyDescent="0.35">
      <c r="A920" s="58"/>
      <c r="B920" s="58"/>
      <c r="C920" s="58"/>
      <c r="D920" s="45"/>
      <c r="E920" s="45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</row>
    <row r="921" spans="1:26" ht="14.25" customHeight="1" x14ac:dyDescent="0.35">
      <c r="A921" s="58"/>
      <c r="B921" s="58"/>
      <c r="C921" s="58"/>
      <c r="D921" s="45"/>
      <c r="E921" s="45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</row>
    <row r="922" spans="1:26" ht="14.25" customHeight="1" x14ac:dyDescent="0.35">
      <c r="A922" s="58"/>
      <c r="B922" s="58"/>
      <c r="C922" s="58"/>
      <c r="D922" s="45"/>
      <c r="E922" s="45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</row>
    <row r="923" spans="1:26" ht="14.25" customHeight="1" x14ac:dyDescent="0.35">
      <c r="A923" s="58"/>
      <c r="B923" s="58"/>
      <c r="C923" s="58"/>
      <c r="D923" s="45"/>
      <c r="E923" s="45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</row>
    <row r="924" spans="1:26" ht="14.25" customHeight="1" x14ac:dyDescent="0.35">
      <c r="A924" s="58"/>
      <c r="B924" s="58"/>
      <c r="C924" s="58"/>
      <c r="D924" s="45"/>
      <c r="E924" s="45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</row>
    <row r="925" spans="1:26" ht="14.25" customHeight="1" x14ac:dyDescent="0.35">
      <c r="A925" s="58"/>
      <c r="B925" s="58"/>
      <c r="C925" s="58"/>
      <c r="D925" s="45"/>
      <c r="E925" s="45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</row>
    <row r="926" spans="1:26" ht="14.25" customHeight="1" x14ac:dyDescent="0.35">
      <c r="A926" s="58"/>
      <c r="B926" s="58"/>
      <c r="C926" s="58"/>
      <c r="D926" s="45"/>
      <c r="E926" s="45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</row>
    <row r="927" spans="1:26" ht="14.25" customHeight="1" x14ac:dyDescent="0.35">
      <c r="A927" s="58"/>
      <c r="B927" s="58"/>
      <c r="C927" s="58"/>
      <c r="D927" s="45"/>
      <c r="E927" s="45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</row>
    <row r="928" spans="1:26" ht="14.25" customHeight="1" x14ac:dyDescent="0.35">
      <c r="A928" s="58"/>
      <c r="B928" s="58"/>
      <c r="C928" s="58"/>
      <c r="D928" s="45"/>
      <c r="E928" s="45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</row>
    <row r="929" spans="1:26" ht="14.25" customHeight="1" x14ac:dyDescent="0.35">
      <c r="A929" s="58"/>
      <c r="B929" s="58"/>
      <c r="C929" s="58"/>
      <c r="D929" s="45"/>
      <c r="E929" s="45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</row>
    <row r="930" spans="1:26" ht="14.25" customHeight="1" x14ac:dyDescent="0.35">
      <c r="A930" s="58"/>
      <c r="B930" s="58"/>
      <c r="C930" s="58"/>
      <c r="D930" s="45"/>
      <c r="E930" s="45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</row>
    <row r="931" spans="1:26" ht="14.25" customHeight="1" x14ac:dyDescent="0.35">
      <c r="A931" s="58"/>
      <c r="B931" s="58"/>
      <c r="C931" s="58"/>
      <c r="D931" s="45"/>
      <c r="E931" s="45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</row>
    <row r="932" spans="1:26" ht="14.25" customHeight="1" x14ac:dyDescent="0.35">
      <c r="A932" s="58"/>
      <c r="B932" s="58"/>
      <c r="C932" s="58"/>
      <c r="D932" s="45"/>
      <c r="E932" s="45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</row>
    <row r="933" spans="1:26" ht="14.25" customHeight="1" x14ac:dyDescent="0.35">
      <c r="A933" s="58"/>
      <c r="B933" s="58"/>
      <c r="C933" s="58"/>
      <c r="D933" s="45"/>
      <c r="E933" s="45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</row>
    <row r="934" spans="1:26" ht="14.25" customHeight="1" x14ac:dyDescent="0.35">
      <c r="A934" s="58"/>
      <c r="B934" s="58"/>
      <c r="C934" s="58"/>
      <c r="D934" s="45"/>
      <c r="E934" s="45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</row>
    <row r="935" spans="1:26" ht="14.25" customHeight="1" x14ac:dyDescent="0.35">
      <c r="A935" s="58"/>
      <c r="B935" s="58"/>
      <c r="C935" s="58"/>
      <c r="D935" s="45"/>
      <c r="E935" s="45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</row>
    <row r="936" spans="1:26" ht="14.25" customHeight="1" x14ac:dyDescent="0.35">
      <c r="A936" s="58"/>
      <c r="B936" s="58"/>
      <c r="C936" s="58"/>
      <c r="D936" s="45"/>
      <c r="E936" s="45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</row>
    <row r="937" spans="1:26" ht="14.25" customHeight="1" x14ac:dyDescent="0.35">
      <c r="A937" s="58"/>
      <c r="B937" s="58"/>
      <c r="C937" s="58"/>
      <c r="D937" s="45"/>
      <c r="E937" s="45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</row>
    <row r="938" spans="1:26" ht="14.25" customHeight="1" x14ac:dyDescent="0.35">
      <c r="A938" s="58"/>
      <c r="B938" s="58"/>
      <c r="C938" s="58"/>
      <c r="D938" s="45"/>
      <c r="E938" s="45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</row>
    <row r="939" spans="1:26" ht="14.25" customHeight="1" x14ac:dyDescent="0.35">
      <c r="A939" s="58"/>
      <c r="B939" s="58"/>
      <c r="C939" s="58"/>
      <c r="D939" s="45"/>
      <c r="E939" s="45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</row>
    <row r="940" spans="1:26" ht="14.25" customHeight="1" x14ac:dyDescent="0.35">
      <c r="A940" s="58"/>
      <c r="B940" s="58"/>
      <c r="C940" s="58"/>
      <c r="D940" s="45"/>
      <c r="E940" s="45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</row>
    <row r="941" spans="1:26" ht="14.25" customHeight="1" x14ac:dyDescent="0.35">
      <c r="A941" s="58"/>
      <c r="B941" s="58"/>
      <c r="C941" s="58"/>
      <c r="D941" s="45"/>
      <c r="E941" s="45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</row>
    <row r="942" spans="1:26" ht="14.25" customHeight="1" x14ac:dyDescent="0.35">
      <c r="A942" s="58"/>
      <c r="B942" s="58"/>
      <c r="C942" s="58"/>
      <c r="D942" s="45"/>
      <c r="E942" s="45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</row>
    <row r="943" spans="1:26" ht="14.25" customHeight="1" x14ac:dyDescent="0.35">
      <c r="A943" s="58"/>
      <c r="B943" s="58"/>
      <c r="C943" s="58"/>
      <c r="D943" s="45"/>
      <c r="E943" s="45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</row>
    <row r="944" spans="1:26" ht="14.25" customHeight="1" x14ac:dyDescent="0.35">
      <c r="A944" s="58"/>
      <c r="B944" s="58"/>
      <c r="C944" s="58"/>
      <c r="D944" s="45"/>
      <c r="E944" s="45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</row>
    <row r="945" spans="1:26" ht="14.25" customHeight="1" x14ac:dyDescent="0.35">
      <c r="A945" s="58"/>
      <c r="B945" s="58"/>
      <c r="C945" s="58"/>
      <c r="D945" s="45"/>
      <c r="E945" s="45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</row>
    <row r="946" spans="1:26" ht="14.25" customHeight="1" x14ac:dyDescent="0.35">
      <c r="A946" s="58"/>
      <c r="B946" s="58"/>
      <c r="C946" s="58"/>
      <c r="D946" s="45"/>
      <c r="E946" s="45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</row>
    <row r="947" spans="1:26" ht="14.25" customHeight="1" x14ac:dyDescent="0.35">
      <c r="A947" s="58"/>
      <c r="B947" s="58"/>
      <c r="C947" s="58"/>
      <c r="D947" s="45"/>
      <c r="E947" s="45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</row>
    <row r="948" spans="1:26" ht="14.25" customHeight="1" x14ac:dyDescent="0.35">
      <c r="A948" s="58"/>
      <c r="B948" s="58"/>
      <c r="C948" s="58"/>
      <c r="D948" s="45"/>
      <c r="E948" s="45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</row>
    <row r="949" spans="1:26" ht="14.25" customHeight="1" x14ac:dyDescent="0.35">
      <c r="A949" s="58"/>
      <c r="B949" s="58"/>
      <c r="C949" s="58"/>
      <c r="D949" s="45"/>
      <c r="E949" s="45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</row>
    <row r="950" spans="1:26" ht="14.25" customHeight="1" x14ac:dyDescent="0.35">
      <c r="A950" s="58"/>
      <c r="B950" s="58"/>
      <c r="C950" s="58"/>
      <c r="D950" s="45"/>
      <c r="E950" s="45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</row>
    <row r="951" spans="1:26" ht="14.25" customHeight="1" x14ac:dyDescent="0.35">
      <c r="A951" s="58"/>
      <c r="B951" s="58"/>
      <c r="C951" s="58"/>
      <c r="D951" s="45"/>
      <c r="E951" s="45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</row>
    <row r="952" spans="1:26" ht="14.25" customHeight="1" x14ac:dyDescent="0.35">
      <c r="A952" s="58"/>
      <c r="B952" s="58"/>
      <c r="C952" s="58"/>
      <c r="D952" s="45"/>
      <c r="E952" s="45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</row>
    <row r="953" spans="1:26" ht="14.25" customHeight="1" x14ac:dyDescent="0.35">
      <c r="A953" s="58"/>
      <c r="B953" s="58"/>
      <c r="C953" s="58"/>
      <c r="D953" s="45"/>
      <c r="E953" s="45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</row>
    <row r="954" spans="1:26" ht="14.25" customHeight="1" x14ac:dyDescent="0.35">
      <c r="A954" s="58"/>
      <c r="B954" s="58"/>
      <c r="C954" s="58"/>
      <c r="D954" s="45"/>
      <c r="E954" s="45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</row>
    <row r="955" spans="1:26" ht="14.25" customHeight="1" x14ac:dyDescent="0.35">
      <c r="A955" s="58"/>
      <c r="B955" s="58"/>
      <c r="C955" s="58"/>
      <c r="D955" s="45"/>
      <c r="E955" s="45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</row>
    <row r="956" spans="1:26" ht="14.25" customHeight="1" x14ac:dyDescent="0.35">
      <c r="A956" s="58"/>
      <c r="B956" s="58"/>
      <c r="C956" s="58"/>
      <c r="D956" s="45"/>
      <c r="E956" s="45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</row>
    <row r="957" spans="1:26" ht="14.25" customHeight="1" x14ac:dyDescent="0.35">
      <c r="A957" s="58"/>
      <c r="B957" s="58"/>
      <c r="C957" s="58"/>
      <c r="D957" s="45"/>
      <c r="E957" s="45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</row>
    <row r="958" spans="1:26" ht="14.25" customHeight="1" x14ac:dyDescent="0.35">
      <c r="A958" s="58"/>
      <c r="B958" s="58"/>
      <c r="C958" s="58"/>
      <c r="D958" s="45"/>
      <c r="E958" s="45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</row>
    <row r="959" spans="1:26" ht="14.25" customHeight="1" x14ac:dyDescent="0.35">
      <c r="A959" s="58"/>
      <c r="B959" s="58"/>
      <c r="C959" s="58"/>
      <c r="D959" s="45"/>
      <c r="E959" s="45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</row>
    <row r="960" spans="1:26" ht="14.25" customHeight="1" x14ac:dyDescent="0.35">
      <c r="A960" s="58"/>
      <c r="B960" s="58"/>
      <c r="C960" s="58"/>
      <c r="D960" s="45"/>
      <c r="E960" s="45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</row>
    <row r="961" spans="1:26" ht="14.25" customHeight="1" x14ac:dyDescent="0.35">
      <c r="A961" s="58"/>
      <c r="B961" s="58"/>
      <c r="C961" s="58"/>
      <c r="D961" s="45"/>
      <c r="E961" s="45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</row>
    <row r="962" spans="1:26" ht="14.25" customHeight="1" x14ac:dyDescent="0.35">
      <c r="A962" s="58"/>
      <c r="B962" s="58"/>
      <c r="C962" s="58"/>
      <c r="D962" s="45"/>
      <c r="E962" s="45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</row>
    <row r="963" spans="1:26" ht="14.25" customHeight="1" x14ac:dyDescent="0.35">
      <c r="A963" s="58"/>
      <c r="B963" s="58"/>
      <c r="C963" s="58"/>
      <c r="D963" s="45"/>
      <c r="E963" s="45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</row>
    <row r="964" spans="1:26" ht="14.25" customHeight="1" x14ac:dyDescent="0.35">
      <c r="A964" s="58"/>
      <c r="B964" s="58"/>
      <c r="C964" s="58"/>
      <c r="D964" s="45"/>
      <c r="E964" s="45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</row>
    <row r="965" spans="1:26" ht="14.25" customHeight="1" x14ac:dyDescent="0.35">
      <c r="A965" s="58"/>
      <c r="B965" s="58"/>
      <c r="C965" s="58"/>
      <c r="D965" s="45"/>
      <c r="E965" s="45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</row>
    <row r="966" spans="1:26" ht="14.25" customHeight="1" x14ac:dyDescent="0.35">
      <c r="A966" s="58"/>
      <c r="B966" s="58"/>
      <c r="C966" s="58"/>
      <c r="D966" s="45"/>
      <c r="E966" s="45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</row>
    <row r="967" spans="1:26" ht="14.25" customHeight="1" x14ac:dyDescent="0.35">
      <c r="A967" s="58"/>
      <c r="B967" s="58"/>
      <c r="C967" s="58"/>
      <c r="D967" s="45"/>
      <c r="E967" s="45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</row>
    <row r="968" spans="1:26" ht="14.25" customHeight="1" x14ac:dyDescent="0.35">
      <c r="A968" s="58"/>
      <c r="B968" s="58"/>
      <c r="C968" s="58"/>
      <c r="D968" s="45"/>
      <c r="E968" s="45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</row>
    <row r="969" spans="1:26" ht="14.25" customHeight="1" x14ac:dyDescent="0.35">
      <c r="A969" s="58"/>
      <c r="B969" s="58"/>
      <c r="C969" s="58"/>
      <c r="D969" s="45"/>
      <c r="E969" s="45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</row>
    <row r="970" spans="1:26" ht="14.25" customHeight="1" x14ac:dyDescent="0.35">
      <c r="A970" s="58"/>
      <c r="B970" s="58"/>
      <c r="C970" s="58"/>
      <c r="D970" s="45"/>
      <c r="E970" s="45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</row>
    <row r="971" spans="1:26" ht="14.25" customHeight="1" x14ac:dyDescent="0.35">
      <c r="A971" s="58"/>
      <c r="B971" s="58"/>
      <c r="C971" s="58"/>
      <c r="D971" s="45"/>
      <c r="E971" s="45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</row>
    <row r="972" spans="1:26" ht="14.25" customHeight="1" x14ac:dyDescent="0.35">
      <c r="A972" s="58"/>
      <c r="B972" s="58"/>
      <c r="C972" s="58"/>
      <c r="D972" s="45"/>
      <c r="E972" s="45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</row>
    <row r="973" spans="1:26" ht="14.25" customHeight="1" x14ac:dyDescent="0.35">
      <c r="A973" s="58"/>
      <c r="B973" s="58"/>
      <c r="C973" s="58"/>
      <c r="D973" s="45"/>
      <c r="E973" s="45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</row>
    <row r="974" spans="1:26" ht="14.25" customHeight="1" x14ac:dyDescent="0.35">
      <c r="A974" s="58"/>
      <c r="B974" s="58"/>
      <c r="C974" s="58"/>
      <c r="D974" s="45"/>
      <c r="E974" s="45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</row>
    <row r="975" spans="1:26" ht="14.25" customHeight="1" x14ac:dyDescent="0.35">
      <c r="A975" s="58"/>
      <c r="B975" s="58"/>
      <c r="C975" s="58"/>
      <c r="D975" s="45"/>
      <c r="E975" s="45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</row>
    <row r="976" spans="1:26" ht="14.25" customHeight="1" x14ac:dyDescent="0.35">
      <c r="A976" s="58"/>
      <c r="B976" s="58"/>
      <c r="C976" s="58"/>
      <c r="D976" s="45"/>
      <c r="E976" s="45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</row>
    <row r="977" spans="1:26" ht="14.25" customHeight="1" x14ac:dyDescent="0.35">
      <c r="A977" s="58"/>
      <c r="B977" s="58"/>
      <c r="C977" s="58"/>
      <c r="D977" s="45"/>
      <c r="E977" s="45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</row>
    <row r="978" spans="1:26" ht="14.25" customHeight="1" x14ac:dyDescent="0.35">
      <c r="A978" s="58"/>
      <c r="B978" s="58"/>
      <c r="C978" s="58"/>
      <c r="D978" s="45"/>
      <c r="E978" s="45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</row>
    <row r="979" spans="1:26" ht="14.25" customHeight="1" x14ac:dyDescent="0.35">
      <c r="A979" s="58"/>
      <c r="B979" s="58"/>
      <c r="C979" s="58"/>
      <c r="D979" s="45"/>
      <c r="E979" s="45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</row>
    <row r="980" spans="1:26" ht="14.25" customHeight="1" x14ac:dyDescent="0.35">
      <c r="A980" s="58"/>
      <c r="B980" s="58"/>
      <c r="C980" s="58"/>
      <c r="D980" s="45"/>
      <c r="E980" s="45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</row>
    <row r="981" spans="1:26" ht="14.25" customHeight="1" x14ac:dyDescent="0.35">
      <c r="A981" s="58"/>
      <c r="B981" s="58"/>
      <c r="C981" s="58"/>
      <c r="D981" s="45"/>
      <c r="E981" s="45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</row>
    <row r="982" spans="1:26" ht="14.25" customHeight="1" x14ac:dyDescent="0.35">
      <c r="A982" s="58"/>
      <c r="B982" s="58"/>
      <c r="C982" s="58"/>
      <c r="D982" s="45"/>
      <c r="E982" s="45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</row>
    <row r="983" spans="1:26" ht="14.25" customHeight="1" x14ac:dyDescent="0.35">
      <c r="A983" s="58"/>
      <c r="B983" s="58"/>
      <c r="C983" s="58"/>
      <c r="D983" s="45"/>
      <c r="E983" s="45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</row>
    <row r="984" spans="1:26" ht="14.25" customHeight="1" x14ac:dyDescent="0.35">
      <c r="A984" s="58"/>
      <c r="B984" s="58"/>
      <c r="C984" s="58"/>
      <c r="D984" s="45"/>
      <c r="E984" s="45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</row>
    <row r="985" spans="1:26" ht="14.25" customHeight="1" x14ac:dyDescent="0.35">
      <c r="A985" s="58"/>
      <c r="B985" s="58"/>
      <c r="C985" s="58"/>
      <c r="D985" s="45"/>
      <c r="E985" s="45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</row>
    <row r="986" spans="1:26" ht="14.25" customHeight="1" x14ac:dyDescent="0.35">
      <c r="A986" s="58"/>
      <c r="B986" s="58"/>
      <c r="C986" s="58"/>
      <c r="D986" s="45"/>
      <c r="E986" s="45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</row>
    <row r="987" spans="1:26" ht="14.25" customHeight="1" x14ac:dyDescent="0.35">
      <c r="A987" s="58"/>
      <c r="B987" s="58"/>
      <c r="C987" s="58"/>
      <c r="D987" s="45"/>
      <c r="E987" s="45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</row>
    <row r="988" spans="1:26" ht="14.25" customHeight="1" x14ac:dyDescent="0.35">
      <c r="A988" s="58"/>
      <c r="B988" s="58"/>
      <c r="C988" s="58"/>
      <c r="D988" s="45"/>
      <c r="E988" s="45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</row>
    <row r="989" spans="1:26" ht="14.25" customHeight="1" x14ac:dyDescent="0.35">
      <c r="A989" s="58"/>
      <c r="B989" s="58"/>
      <c r="C989" s="58"/>
      <c r="D989" s="45"/>
      <c r="E989" s="45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</row>
    <row r="990" spans="1:26" ht="14.25" customHeight="1" x14ac:dyDescent="0.35">
      <c r="A990" s="58"/>
      <c r="B990" s="58"/>
      <c r="C990" s="58"/>
      <c r="D990" s="45"/>
      <c r="E990" s="45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</row>
    <row r="991" spans="1:26" ht="14.25" customHeight="1" x14ac:dyDescent="0.35">
      <c r="A991" s="58"/>
      <c r="B991" s="58"/>
      <c r="C991" s="58"/>
      <c r="D991" s="45"/>
      <c r="E991" s="45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</row>
    <row r="992" spans="1:26" ht="14.25" customHeight="1" x14ac:dyDescent="0.35">
      <c r="A992" s="58"/>
      <c r="B992" s="58"/>
      <c r="C992" s="58"/>
      <c r="D992" s="45"/>
      <c r="E992" s="45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</row>
    <row r="993" spans="1:26" ht="14.25" customHeight="1" x14ac:dyDescent="0.35">
      <c r="A993" s="58"/>
      <c r="B993" s="58"/>
      <c r="C993" s="58"/>
      <c r="D993" s="45"/>
      <c r="E993" s="45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</row>
    <row r="994" spans="1:26" ht="14.25" customHeight="1" x14ac:dyDescent="0.35">
      <c r="A994" s="58"/>
      <c r="B994" s="58"/>
      <c r="C994" s="58"/>
      <c r="D994" s="45"/>
      <c r="E994" s="45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</row>
    <row r="995" spans="1:26" ht="14.25" customHeight="1" x14ac:dyDescent="0.35">
      <c r="A995" s="58"/>
      <c r="B995" s="58"/>
      <c r="C995" s="58"/>
      <c r="D995" s="45"/>
      <c r="E995" s="45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</row>
    <row r="996" spans="1:26" ht="14.25" customHeight="1" x14ac:dyDescent="0.35">
      <c r="A996" s="58"/>
      <c r="B996" s="58"/>
      <c r="C996" s="58"/>
      <c r="D996" s="45"/>
      <c r="E996" s="45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</row>
    <row r="997" spans="1:26" ht="14.25" customHeight="1" x14ac:dyDescent="0.35">
      <c r="A997" s="58"/>
      <c r="B997" s="58"/>
      <c r="C997" s="58"/>
      <c r="D997" s="45"/>
      <c r="E997" s="45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</row>
    <row r="998" spans="1:26" ht="14.25" customHeight="1" x14ac:dyDescent="0.35">
      <c r="A998" s="58"/>
      <c r="B998" s="58"/>
      <c r="C998" s="58"/>
      <c r="D998" s="45"/>
      <c r="E998" s="45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</row>
    <row r="999" spans="1:26" ht="14.25" customHeight="1" x14ac:dyDescent="0.35">
      <c r="A999" s="58"/>
      <c r="B999" s="58"/>
      <c r="C999" s="58"/>
      <c r="D999" s="45"/>
      <c r="E999" s="45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</row>
    <row r="1000" spans="1:26" ht="14.25" customHeight="1" x14ac:dyDescent="0.35">
      <c r="A1000" s="58"/>
      <c r="B1000" s="58"/>
      <c r="C1000" s="58"/>
      <c r="D1000" s="45"/>
      <c r="E1000" s="45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</row>
  </sheetData>
  <autoFilter ref="E1:E1000" xr:uid="{00000000-0009-0000-0000-000005000000}"/>
  <conditionalFormatting sqref="E3:E202">
    <cfRule type="cellIs" dxfId="16" priority="1" operator="equal">
      <formula>"Y"</formula>
    </cfRule>
  </conditionalFormatting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1000"/>
  <sheetViews>
    <sheetView topLeftCell="L196" workbookViewId="0">
      <selection activeCell="N210" sqref="N210:P212"/>
    </sheetView>
  </sheetViews>
  <sheetFormatPr defaultColWidth="12.6640625" defaultRowHeight="15" customHeight="1" x14ac:dyDescent="0.3"/>
  <cols>
    <col min="1" max="1" width="5.75" customWidth="1"/>
    <col min="2" max="2" width="14.25" customWidth="1"/>
    <col min="3" max="3" width="27.9140625" customWidth="1"/>
    <col min="4" max="4" width="13.4140625" customWidth="1"/>
    <col min="5" max="17" width="13.25" customWidth="1"/>
    <col min="18" max="18" width="8.4140625" customWidth="1"/>
    <col min="19" max="27" width="8" customWidth="1"/>
  </cols>
  <sheetData>
    <row r="1" spans="1:27" ht="19.5" customHeight="1" x14ac:dyDescent="0.3">
      <c r="A1" s="92" t="str">
        <f>'CO-PO Mapping'!A1:P1</f>
        <v>DEPARTMENT OF BASIC SCIENCE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4"/>
      <c r="S1" s="45"/>
      <c r="T1" s="45"/>
      <c r="U1" s="45"/>
      <c r="V1" s="45"/>
      <c r="W1" s="45"/>
      <c r="X1" s="45"/>
      <c r="Y1" s="45"/>
      <c r="Z1" s="45"/>
      <c r="AA1" s="45"/>
    </row>
    <row r="2" spans="1:27" ht="19.5" customHeight="1" x14ac:dyDescent="0.3">
      <c r="A2" s="92" t="s">
        <v>478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4"/>
      <c r="S2" s="45"/>
      <c r="T2" s="45"/>
      <c r="U2" s="45"/>
      <c r="V2" s="45"/>
      <c r="W2" s="45"/>
      <c r="X2" s="45"/>
      <c r="Y2" s="45"/>
      <c r="Z2" s="45"/>
      <c r="AA2" s="45"/>
    </row>
    <row r="3" spans="1:27" ht="19.5" customHeight="1" x14ac:dyDescent="0.3">
      <c r="A3" s="92" t="str">
        <f>'CO-PO Mapping'!A3:P3</f>
        <v xml:space="preserve">I YEAR I SEM 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4"/>
      <c r="S3" s="45"/>
      <c r="T3" s="45"/>
      <c r="U3" s="45"/>
      <c r="V3" s="45"/>
      <c r="W3" s="45"/>
      <c r="X3" s="45"/>
      <c r="Y3" s="45"/>
      <c r="Z3" s="45"/>
      <c r="AA3" s="45"/>
    </row>
    <row r="4" spans="1:27" ht="19.5" customHeight="1" x14ac:dyDescent="0.3">
      <c r="A4" s="99" t="s">
        <v>27</v>
      </c>
      <c r="B4" s="112" t="s">
        <v>458</v>
      </c>
      <c r="C4" s="12" t="s">
        <v>29</v>
      </c>
      <c r="D4" s="92"/>
      <c r="E4" s="93"/>
      <c r="F4" s="93"/>
      <c r="G4" s="93"/>
      <c r="H4" s="93"/>
      <c r="I4" s="93"/>
      <c r="J4" s="93"/>
      <c r="K4" s="93"/>
      <c r="L4" s="93"/>
      <c r="M4" s="93"/>
      <c r="N4" s="94"/>
      <c r="O4" s="92"/>
      <c r="P4" s="93"/>
      <c r="Q4" s="115"/>
      <c r="R4" s="99" t="s">
        <v>32</v>
      </c>
      <c r="S4" s="4"/>
      <c r="T4" s="4"/>
      <c r="U4" s="4"/>
      <c r="V4" s="4"/>
      <c r="W4" s="4"/>
      <c r="X4" s="4"/>
      <c r="Y4" s="4"/>
      <c r="Z4" s="4"/>
      <c r="AA4" s="4"/>
    </row>
    <row r="5" spans="1:27" ht="19.5" customHeight="1" x14ac:dyDescent="0.3">
      <c r="A5" s="113"/>
      <c r="B5" s="113"/>
      <c r="C5" s="12" t="s">
        <v>459</v>
      </c>
      <c r="D5" s="15" t="s">
        <v>460</v>
      </c>
      <c r="E5" s="15" t="s">
        <v>464</v>
      </c>
      <c r="F5" s="15" t="s">
        <v>465</v>
      </c>
      <c r="G5" s="112" t="s">
        <v>461</v>
      </c>
      <c r="H5" s="112" t="s">
        <v>462</v>
      </c>
      <c r="I5" s="112" t="s">
        <v>463</v>
      </c>
      <c r="J5" s="15" t="s">
        <v>466</v>
      </c>
      <c r="K5" s="112" t="s">
        <v>461</v>
      </c>
      <c r="L5" s="112" t="s">
        <v>462</v>
      </c>
      <c r="M5" s="112" t="s">
        <v>463</v>
      </c>
      <c r="N5" s="15" t="s">
        <v>467</v>
      </c>
      <c r="O5" s="112" t="s">
        <v>461</v>
      </c>
      <c r="P5" s="112" t="s">
        <v>462</v>
      </c>
      <c r="Q5" s="112" t="s">
        <v>463</v>
      </c>
      <c r="R5" s="114"/>
      <c r="S5" s="45"/>
      <c r="T5" s="45"/>
      <c r="U5" s="45"/>
      <c r="V5" s="45"/>
      <c r="W5" s="45"/>
      <c r="X5" s="45"/>
      <c r="Y5" s="45"/>
      <c r="Z5" s="45"/>
      <c r="AA5" s="45"/>
    </row>
    <row r="6" spans="1:27" ht="46.5" customHeight="1" x14ac:dyDescent="0.35">
      <c r="A6" s="114"/>
      <c r="B6" s="114"/>
      <c r="C6" s="65" t="s">
        <v>34</v>
      </c>
      <c r="D6" s="46"/>
      <c r="E6" s="46"/>
      <c r="F6" s="46">
        <v>14</v>
      </c>
      <c r="G6" s="100"/>
      <c r="H6" s="100"/>
      <c r="I6" s="100"/>
      <c r="J6" s="46">
        <v>28</v>
      </c>
      <c r="K6" s="100"/>
      <c r="L6" s="100"/>
      <c r="M6" s="100"/>
      <c r="N6" s="46">
        <v>28</v>
      </c>
      <c r="O6" s="100"/>
      <c r="P6" s="100"/>
      <c r="Q6" s="100"/>
      <c r="R6" s="12">
        <f>SUM(F6:N6)</f>
        <v>70</v>
      </c>
      <c r="S6" s="45"/>
      <c r="T6" s="45"/>
      <c r="U6" s="45" t="s">
        <v>466</v>
      </c>
      <c r="V6" s="45" t="s">
        <v>467</v>
      </c>
      <c r="W6" s="45" t="s">
        <v>465</v>
      </c>
      <c r="X6" s="45"/>
      <c r="Y6" s="45"/>
      <c r="Z6" s="45"/>
      <c r="AA6" s="45"/>
    </row>
    <row r="7" spans="1:27" ht="19.5" customHeight="1" x14ac:dyDescent="0.35">
      <c r="A7" s="48">
        <f>'Sessional + End Term Assessment'!A8</f>
        <v>1</v>
      </c>
      <c r="B7" s="49" t="str">
        <f>'Sessional + End Term Assessment'!B8</f>
        <v>23ETCCS001</v>
      </c>
      <c r="C7" s="66" t="str">
        <f>'Sessional + End Term Assessment'!C8</f>
        <v>AAKANSHA SILAWAT</v>
      </c>
      <c r="D7" s="67"/>
      <c r="E7" s="67"/>
      <c r="F7" s="88">
        <v>9</v>
      </c>
      <c r="G7" s="7">
        <f t="shared" ref="G7:G176" si="0">IF(F7&gt;=($F$6*0.5),1,0)</f>
        <v>1</v>
      </c>
      <c r="H7" s="7">
        <f t="shared" ref="H7:H176" si="1">IF(F7&gt;=($F$6*0.6),1,0)</f>
        <v>1</v>
      </c>
      <c r="I7" s="7">
        <f t="shared" ref="I7:I176" si="2">IF(F7&gt;=($F$6*0.7),1,0)</f>
        <v>0</v>
      </c>
      <c r="J7" s="88">
        <v>20</v>
      </c>
      <c r="K7" s="7">
        <f t="shared" ref="K7:K176" si="3">IF(J7&gt;=($J$6*0.5),1,0)</f>
        <v>1</v>
      </c>
      <c r="L7" s="7">
        <f t="shared" ref="L7:L176" si="4">IF(J7&gt;=($J$6*0.6),1,0)</f>
        <v>1</v>
      </c>
      <c r="M7" s="7">
        <f t="shared" ref="M7:M176" si="5">IF(J7&gt;=($J$6*0.7),1,0)</f>
        <v>1</v>
      </c>
      <c r="N7" s="68">
        <v>21</v>
      </c>
      <c r="O7" s="7">
        <f t="shared" ref="O7:O176" si="6">IF(N7&gt;=($N$6*0.5),1,0)</f>
        <v>1</v>
      </c>
      <c r="P7" s="7">
        <f t="shared" ref="P7:P176" si="7">IF(N7&gt;=($N$6*0.6),1,0)</f>
        <v>1</v>
      </c>
      <c r="Q7" s="7">
        <f t="shared" ref="Q7:Q176" si="8">IF(N7&gt;=($N$6*0.7),1,0)</f>
        <v>1</v>
      </c>
      <c r="R7" s="51">
        <v>50</v>
      </c>
      <c r="S7" s="45"/>
      <c r="T7" s="45"/>
      <c r="U7" s="52">
        <f>(R7/70)*28</f>
        <v>20</v>
      </c>
      <c r="V7" s="52">
        <f>U7+1</f>
        <v>21</v>
      </c>
      <c r="W7" s="52">
        <f>R7-U7-V7</f>
        <v>9</v>
      </c>
      <c r="X7" s="45"/>
      <c r="Y7" s="45"/>
      <c r="Z7" s="45"/>
      <c r="AA7" s="45"/>
    </row>
    <row r="8" spans="1:27" ht="19.5" customHeight="1" x14ac:dyDescent="0.35">
      <c r="A8" s="48">
        <f>'Sessional + End Term Assessment'!A9</f>
        <v>2</v>
      </c>
      <c r="B8" s="49" t="str">
        <f>'Sessional + End Term Assessment'!B9</f>
        <v>23ETCCS002</v>
      </c>
      <c r="C8" s="66" t="str">
        <f>'Sessional + End Term Assessment'!C9</f>
        <v>ABHINAV MISHRA</v>
      </c>
      <c r="D8" s="67"/>
      <c r="E8" s="67"/>
      <c r="F8" s="88">
        <v>9.4666666666666686</v>
      </c>
      <c r="G8" s="7">
        <f t="shared" si="0"/>
        <v>1</v>
      </c>
      <c r="H8" s="7">
        <f t="shared" si="1"/>
        <v>1</v>
      </c>
      <c r="I8" s="7">
        <f t="shared" si="2"/>
        <v>0</v>
      </c>
      <c r="J8" s="88">
        <v>20.93333333333333</v>
      </c>
      <c r="K8" s="7">
        <f t="shared" si="3"/>
        <v>1</v>
      </c>
      <c r="L8" s="7">
        <f t="shared" si="4"/>
        <v>1</v>
      </c>
      <c r="M8" s="7">
        <f t="shared" si="5"/>
        <v>1</v>
      </c>
      <c r="N8" s="68">
        <v>21.93333333333333</v>
      </c>
      <c r="O8" s="7">
        <f t="shared" si="6"/>
        <v>1</v>
      </c>
      <c r="P8" s="7">
        <f t="shared" si="7"/>
        <v>1</v>
      </c>
      <c r="Q8" s="7">
        <f t="shared" si="8"/>
        <v>1</v>
      </c>
      <c r="R8" s="69">
        <v>52.333333333333329</v>
      </c>
      <c r="S8" s="45"/>
      <c r="T8" s="45"/>
      <c r="U8" s="52">
        <f t="shared" ref="U8:U71" si="9">(R8/70)*28</f>
        <v>20.93333333333333</v>
      </c>
      <c r="V8" s="52">
        <f t="shared" ref="V8:V71" si="10">U8+1</f>
        <v>21.93333333333333</v>
      </c>
      <c r="W8" s="52">
        <f t="shared" ref="W8:W71" si="11">R8-U8-V8</f>
        <v>9.4666666666666686</v>
      </c>
      <c r="X8" s="45"/>
      <c r="Y8" s="45"/>
      <c r="Z8" s="45"/>
      <c r="AA8" s="45"/>
    </row>
    <row r="9" spans="1:27" ht="19.5" customHeight="1" x14ac:dyDescent="0.35">
      <c r="A9" s="48">
        <f>'Sessional + End Term Assessment'!A10</f>
        <v>3</v>
      </c>
      <c r="B9" s="49" t="str">
        <f>'Sessional + End Term Assessment'!B10</f>
        <v>23ETCCS003</v>
      </c>
      <c r="C9" s="66" t="str">
        <f>'Sessional + End Term Assessment'!C10</f>
        <v>ACHAL JAIN</v>
      </c>
      <c r="D9" s="67"/>
      <c r="E9" s="67"/>
      <c r="F9" s="88">
        <v>9</v>
      </c>
      <c r="G9" s="7">
        <f t="shared" si="0"/>
        <v>1</v>
      </c>
      <c r="H9" s="7">
        <f t="shared" si="1"/>
        <v>1</v>
      </c>
      <c r="I9" s="7">
        <f t="shared" si="2"/>
        <v>0</v>
      </c>
      <c r="J9" s="88">
        <v>20</v>
      </c>
      <c r="K9" s="7">
        <f t="shared" si="3"/>
        <v>1</v>
      </c>
      <c r="L9" s="7">
        <f t="shared" si="4"/>
        <v>1</v>
      </c>
      <c r="M9" s="7">
        <f t="shared" si="5"/>
        <v>1</v>
      </c>
      <c r="N9" s="68">
        <v>21</v>
      </c>
      <c r="O9" s="7">
        <f t="shared" si="6"/>
        <v>1</v>
      </c>
      <c r="P9" s="7">
        <f t="shared" si="7"/>
        <v>1</v>
      </c>
      <c r="Q9" s="7">
        <f t="shared" si="8"/>
        <v>1</v>
      </c>
      <c r="R9" s="69">
        <v>50</v>
      </c>
      <c r="S9" s="45"/>
      <c r="T9" s="45"/>
      <c r="U9" s="52">
        <f t="shared" si="9"/>
        <v>20</v>
      </c>
      <c r="V9" s="52">
        <f t="shared" si="10"/>
        <v>21</v>
      </c>
      <c r="W9" s="52">
        <f t="shared" si="11"/>
        <v>9</v>
      </c>
      <c r="X9" s="45"/>
      <c r="Y9" s="45"/>
      <c r="Z9" s="45"/>
      <c r="AA9" s="45"/>
    </row>
    <row r="10" spans="1:27" ht="19.5" customHeight="1" x14ac:dyDescent="0.35">
      <c r="A10" s="48">
        <f>'Sessional + End Term Assessment'!A11</f>
        <v>4</v>
      </c>
      <c r="B10" s="49" t="str">
        <f>'Sessional + End Term Assessment'!B11</f>
        <v>23ETCCS004</v>
      </c>
      <c r="C10" s="66" t="str">
        <f>'Sessional + End Term Assessment'!C11</f>
        <v>ADITYA SISODIYA</v>
      </c>
      <c r="D10" s="67"/>
      <c r="E10" s="67"/>
      <c r="F10" s="88">
        <v>10.400000000000002</v>
      </c>
      <c r="G10" s="7">
        <f t="shared" si="0"/>
        <v>1</v>
      </c>
      <c r="H10" s="7">
        <f t="shared" si="1"/>
        <v>1</v>
      </c>
      <c r="I10" s="7">
        <f t="shared" si="2"/>
        <v>1</v>
      </c>
      <c r="J10" s="88">
        <v>22.8</v>
      </c>
      <c r="K10" s="7">
        <f t="shared" si="3"/>
        <v>1</v>
      </c>
      <c r="L10" s="7">
        <f t="shared" si="4"/>
        <v>1</v>
      </c>
      <c r="M10" s="7">
        <f t="shared" si="5"/>
        <v>1</v>
      </c>
      <c r="N10" s="68">
        <v>23.8</v>
      </c>
      <c r="O10" s="7">
        <f t="shared" si="6"/>
        <v>1</v>
      </c>
      <c r="P10" s="7">
        <f t="shared" si="7"/>
        <v>1</v>
      </c>
      <c r="Q10" s="7">
        <f t="shared" si="8"/>
        <v>1</v>
      </c>
      <c r="R10" s="69">
        <v>57</v>
      </c>
      <c r="S10" s="45"/>
      <c r="T10" s="45"/>
      <c r="U10" s="52">
        <f t="shared" si="9"/>
        <v>22.8</v>
      </c>
      <c r="V10" s="52">
        <f t="shared" si="10"/>
        <v>23.8</v>
      </c>
      <c r="W10" s="52">
        <f t="shared" si="11"/>
        <v>10.400000000000002</v>
      </c>
      <c r="X10" s="45"/>
      <c r="Y10" s="45"/>
      <c r="Z10" s="45"/>
      <c r="AA10" s="45"/>
    </row>
    <row r="11" spans="1:27" ht="19.5" customHeight="1" x14ac:dyDescent="0.35">
      <c r="A11" s="48">
        <f>'Sessional + End Term Assessment'!A12</f>
        <v>5</v>
      </c>
      <c r="B11" s="49" t="str">
        <f>'Sessional + End Term Assessment'!B12</f>
        <v>23ETCCS005</v>
      </c>
      <c r="C11" s="66" t="str">
        <f>'Sessional + End Term Assessment'!C12</f>
        <v>AKSHAT JAIN</v>
      </c>
      <c r="D11" s="67"/>
      <c r="E11" s="67"/>
      <c r="F11" s="88">
        <v>8.5333333333333385</v>
      </c>
      <c r="G11" s="7">
        <f t="shared" si="0"/>
        <v>1</v>
      </c>
      <c r="H11" s="7">
        <f t="shared" si="1"/>
        <v>1</v>
      </c>
      <c r="I11" s="7">
        <f t="shared" si="2"/>
        <v>0</v>
      </c>
      <c r="J11" s="88">
        <v>19.066666666666663</v>
      </c>
      <c r="K11" s="7">
        <f t="shared" si="3"/>
        <v>1</v>
      </c>
      <c r="L11" s="7">
        <f t="shared" si="4"/>
        <v>1</v>
      </c>
      <c r="M11" s="7">
        <f t="shared" si="5"/>
        <v>0</v>
      </c>
      <c r="N11" s="68">
        <v>20.066666666666663</v>
      </c>
      <c r="O11" s="7">
        <f t="shared" si="6"/>
        <v>1</v>
      </c>
      <c r="P11" s="7">
        <f t="shared" si="7"/>
        <v>1</v>
      </c>
      <c r="Q11" s="7">
        <f t="shared" si="8"/>
        <v>1</v>
      </c>
      <c r="R11" s="69">
        <v>47.666666666666664</v>
      </c>
      <c r="S11" s="45"/>
      <c r="T11" s="45"/>
      <c r="U11" s="52">
        <f t="shared" si="9"/>
        <v>19.066666666666663</v>
      </c>
      <c r="V11" s="52">
        <f t="shared" si="10"/>
        <v>20.066666666666663</v>
      </c>
      <c r="W11" s="52">
        <f t="shared" si="11"/>
        <v>8.5333333333333385</v>
      </c>
      <c r="X11" s="45"/>
      <c r="Y11" s="45"/>
      <c r="Z11" s="45"/>
      <c r="AA11" s="45"/>
    </row>
    <row r="12" spans="1:27" ht="19.5" customHeight="1" x14ac:dyDescent="0.35">
      <c r="A12" s="48">
        <f>'Sessional + End Term Assessment'!A13</f>
        <v>6</v>
      </c>
      <c r="B12" s="49" t="str">
        <f>'Sessional + End Term Assessment'!B13</f>
        <v>23ETCCS006</v>
      </c>
      <c r="C12" s="66" t="str">
        <f>'Sessional + End Term Assessment'!C13</f>
        <v>AKSHAY SUTHAR</v>
      </c>
      <c r="D12" s="67"/>
      <c r="E12" s="67"/>
      <c r="F12" s="88">
        <v>11.333333333333332</v>
      </c>
      <c r="G12" s="7">
        <f t="shared" si="0"/>
        <v>1</v>
      </c>
      <c r="H12" s="7">
        <f t="shared" si="1"/>
        <v>1</v>
      </c>
      <c r="I12" s="7">
        <f t="shared" si="2"/>
        <v>1</v>
      </c>
      <c r="J12" s="88">
        <v>24.666666666666668</v>
      </c>
      <c r="K12" s="7">
        <f t="shared" si="3"/>
        <v>1</v>
      </c>
      <c r="L12" s="7">
        <f t="shared" si="4"/>
        <v>1</v>
      </c>
      <c r="M12" s="7">
        <f t="shared" si="5"/>
        <v>1</v>
      </c>
      <c r="N12" s="68">
        <v>25.666666666666668</v>
      </c>
      <c r="O12" s="7">
        <f t="shared" si="6"/>
        <v>1</v>
      </c>
      <c r="P12" s="7">
        <f t="shared" si="7"/>
        <v>1</v>
      </c>
      <c r="Q12" s="7">
        <f t="shared" si="8"/>
        <v>1</v>
      </c>
      <c r="R12" s="69">
        <v>61.666666666666671</v>
      </c>
      <c r="S12" s="45"/>
      <c r="T12" s="45"/>
      <c r="U12" s="52">
        <f t="shared" si="9"/>
        <v>24.666666666666668</v>
      </c>
      <c r="V12" s="52">
        <f t="shared" si="10"/>
        <v>25.666666666666668</v>
      </c>
      <c r="W12" s="52">
        <f t="shared" si="11"/>
        <v>11.333333333333332</v>
      </c>
      <c r="X12" s="45"/>
      <c r="Y12" s="45"/>
      <c r="Z12" s="45"/>
      <c r="AA12" s="45"/>
    </row>
    <row r="13" spans="1:27" ht="19.5" customHeight="1" x14ac:dyDescent="0.35">
      <c r="A13" s="48">
        <f>'Sessional + End Term Assessment'!A14</f>
        <v>7</v>
      </c>
      <c r="B13" s="49" t="str">
        <f>'Sessional + End Term Assessment'!B14</f>
        <v>23ETCCS007</v>
      </c>
      <c r="C13" s="66" t="str">
        <f>'Sessional + End Term Assessment'!C14</f>
        <v>ANANT SINGH JADON</v>
      </c>
      <c r="D13" s="67"/>
      <c r="E13" s="67"/>
      <c r="F13" s="88">
        <v>10.400000000000002</v>
      </c>
      <c r="G13" s="7">
        <f t="shared" si="0"/>
        <v>1</v>
      </c>
      <c r="H13" s="7">
        <f t="shared" si="1"/>
        <v>1</v>
      </c>
      <c r="I13" s="7">
        <f t="shared" si="2"/>
        <v>1</v>
      </c>
      <c r="J13" s="88">
        <v>22.8</v>
      </c>
      <c r="K13" s="7">
        <f t="shared" si="3"/>
        <v>1</v>
      </c>
      <c r="L13" s="7">
        <f t="shared" si="4"/>
        <v>1</v>
      </c>
      <c r="M13" s="7">
        <f t="shared" si="5"/>
        <v>1</v>
      </c>
      <c r="N13" s="68">
        <v>23.8</v>
      </c>
      <c r="O13" s="7">
        <f t="shared" si="6"/>
        <v>1</v>
      </c>
      <c r="P13" s="7">
        <f t="shared" si="7"/>
        <v>1</v>
      </c>
      <c r="Q13" s="7">
        <f t="shared" si="8"/>
        <v>1</v>
      </c>
      <c r="R13" s="69">
        <v>57</v>
      </c>
      <c r="S13" s="45"/>
      <c r="T13" s="45"/>
      <c r="U13" s="52">
        <f t="shared" si="9"/>
        <v>22.8</v>
      </c>
      <c r="V13" s="52">
        <f t="shared" si="10"/>
        <v>23.8</v>
      </c>
      <c r="W13" s="52">
        <f t="shared" si="11"/>
        <v>10.400000000000002</v>
      </c>
      <c r="X13" s="45"/>
      <c r="Y13" s="45"/>
      <c r="Z13" s="45"/>
      <c r="AA13" s="45"/>
    </row>
    <row r="14" spans="1:27" ht="19.5" customHeight="1" x14ac:dyDescent="0.35">
      <c r="A14" s="48">
        <f>'Sessional + End Term Assessment'!A15</f>
        <v>8</v>
      </c>
      <c r="B14" s="49" t="str">
        <f>'Sessional + End Term Assessment'!B15</f>
        <v>23ETCCS008</v>
      </c>
      <c r="C14" s="66" t="str">
        <f>'Sessional + End Term Assessment'!C15</f>
        <v>ANISHKA RANAWAT</v>
      </c>
      <c r="D14" s="67"/>
      <c r="E14" s="67"/>
      <c r="F14" s="88">
        <v>12.266666666666666</v>
      </c>
      <c r="G14" s="7">
        <f t="shared" si="0"/>
        <v>1</v>
      </c>
      <c r="H14" s="7">
        <f t="shared" si="1"/>
        <v>1</v>
      </c>
      <c r="I14" s="7">
        <f t="shared" si="2"/>
        <v>1</v>
      </c>
      <c r="J14" s="88">
        <v>26.533333333333331</v>
      </c>
      <c r="K14" s="7">
        <f t="shared" si="3"/>
        <v>1</v>
      </c>
      <c r="L14" s="7">
        <f t="shared" si="4"/>
        <v>1</v>
      </c>
      <c r="M14" s="7">
        <f t="shared" si="5"/>
        <v>1</v>
      </c>
      <c r="N14" s="68">
        <v>27.533333333333331</v>
      </c>
      <c r="O14" s="7">
        <f t="shared" si="6"/>
        <v>1</v>
      </c>
      <c r="P14" s="7">
        <f t="shared" si="7"/>
        <v>1</v>
      </c>
      <c r="Q14" s="7">
        <f t="shared" si="8"/>
        <v>1</v>
      </c>
      <c r="R14" s="69">
        <v>66.333333333333329</v>
      </c>
      <c r="S14" s="45"/>
      <c r="T14" s="45"/>
      <c r="U14" s="52">
        <f t="shared" si="9"/>
        <v>26.533333333333331</v>
      </c>
      <c r="V14" s="52">
        <f t="shared" si="10"/>
        <v>27.533333333333331</v>
      </c>
      <c r="W14" s="52">
        <f t="shared" si="11"/>
        <v>12.266666666666666</v>
      </c>
      <c r="X14" s="45"/>
      <c r="Y14" s="45"/>
      <c r="Z14" s="45"/>
      <c r="AA14" s="45"/>
    </row>
    <row r="15" spans="1:27" ht="19.5" customHeight="1" x14ac:dyDescent="0.35">
      <c r="A15" s="48">
        <f>'Sessional + End Term Assessment'!A16</f>
        <v>9</v>
      </c>
      <c r="B15" s="49" t="str">
        <f>'Sessional + End Term Assessment'!B16</f>
        <v>23ETCCS009</v>
      </c>
      <c r="C15" s="66" t="str">
        <f>'Sessional + End Term Assessment'!C16</f>
        <v>ANJEL NATHAN</v>
      </c>
      <c r="D15" s="67"/>
      <c r="E15" s="67"/>
      <c r="F15" s="88">
        <v>8.5333333333333385</v>
      </c>
      <c r="G15" s="7">
        <f t="shared" si="0"/>
        <v>1</v>
      </c>
      <c r="H15" s="7">
        <f t="shared" si="1"/>
        <v>1</v>
      </c>
      <c r="I15" s="7">
        <f t="shared" si="2"/>
        <v>0</v>
      </c>
      <c r="J15" s="88">
        <v>19.066666666666663</v>
      </c>
      <c r="K15" s="7">
        <f t="shared" si="3"/>
        <v>1</v>
      </c>
      <c r="L15" s="7">
        <f t="shared" si="4"/>
        <v>1</v>
      </c>
      <c r="M15" s="7">
        <f t="shared" si="5"/>
        <v>0</v>
      </c>
      <c r="N15" s="68">
        <v>20.066666666666663</v>
      </c>
      <c r="O15" s="7">
        <f t="shared" si="6"/>
        <v>1</v>
      </c>
      <c r="P15" s="7">
        <f t="shared" si="7"/>
        <v>1</v>
      </c>
      <c r="Q15" s="7">
        <f t="shared" si="8"/>
        <v>1</v>
      </c>
      <c r="R15" s="69">
        <v>47.666666666666664</v>
      </c>
      <c r="S15" s="45"/>
      <c r="T15" s="45"/>
      <c r="U15" s="52">
        <f t="shared" si="9"/>
        <v>19.066666666666663</v>
      </c>
      <c r="V15" s="52">
        <f t="shared" si="10"/>
        <v>20.066666666666663</v>
      </c>
      <c r="W15" s="52">
        <f t="shared" si="11"/>
        <v>8.5333333333333385</v>
      </c>
      <c r="X15" s="45"/>
      <c r="Y15" s="45"/>
      <c r="Z15" s="45"/>
      <c r="AA15" s="45"/>
    </row>
    <row r="16" spans="1:27" ht="19.5" customHeight="1" x14ac:dyDescent="0.35">
      <c r="A16" s="48">
        <f>'Sessional + End Term Assessment'!A17</f>
        <v>10</v>
      </c>
      <c r="B16" s="49" t="str">
        <f>'Sessional + End Term Assessment'!B17</f>
        <v>23ETCCS010</v>
      </c>
      <c r="C16" s="66" t="str">
        <f>'Sessional + End Term Assessment'!C17</f>
        <v>AQSA MAKRANI</v>
      </c>
      <c r="D16" s="67"/>
      <c r="E16" s="67"/>
      <c r="F16" s="88">
        <v>9.4666666666666686</v>
      </c>
      <c r="G16" s="7">
        <f t="shared" si="0"/>
        <v>1</v>
      </c>
      <c r="H16" s="7">
        <f t="shared" si="1"/>
        <v>1</v>
      </c>
      <c r="I16" s="7">
        <f t="shared" si="2"/>
        <v>0</v>
      </c>
      <c r="J16" s="88">
        <v>20.93333333333333</v>
      </c>
      <c r="K16" s="7">
        <f t="shared" si="3"/>
        <v>1</v>
      </c>
      <c r="L16" s="7">
        <f t="shared" si="4"/>
        <v>1</v>
      </c>
      <c r="M16" s="7">
        <f t="shared" si="5"/>
        <v>1</v>
      </c>
      <c r="N16" s="68">
        <v>21.93333333333333</v>
      </c>
      <c r="O16" s="7">
        <f t="shared" si="6"/>
        <v>1</v>
      </c>
      <c r="P16" s="7">
        <f t="shared" si="7"/>
        <v>1</v>
      </c>
      <c r="Q16" s="7">
        <f t="shared" si="8"/>
        <v>1</v>
      </c>
      <c r="R16" s="69">
        <v>52.333333333333329</v>
      </c>
      <c r="S16" s="45"/>
      <c r="T16" s="45"/>
      <c r="U16" s="52">
        <f t="shared" si="9"/>
        <v>20.93333333333333</v>
      </c>
      <c r="V16" s="52">
        <f t="shared" si="10"/>
        <v>21.93333333333333</v>
      </c>
      <c r="W16" s="52">
        <f t="shared" si="11"/>
        <v>9.4666666666666686</v>
      </c>
      <c r="X16" s="45"/>
      <c r="Y16" s="45"/>
      <c r="Z16" s="45"/>
      <c r="AA16" s="45"/>
    </row>
    <row r="17" spans="1:27" ht="19.5" customHeight="1" x14ac:dyDescent="0.35">
      <c r="A17" s="48">
        <f>'Sessional + End Term Assessment'!A18</f>
        <v>11</v>
      </c>
      <c r="B17" s="49" t="str">
        <f>'Sessional + End Term Assessment'!B18</f>
        <v>23ETCCS011</v>
      </c>
      <c r="C17" s="66" t="str">
        <f>'Sessional + End Term Assessment'!C18</f>
        <v>ARIHANT KOTHARI</v>
      </c>
      <c r="D17" s="67"/>
      <c r="E17" s="67"/>
      <c r="F17" s="88">
        <v>11.333333333333332</v>
      </c>
      <c r="G17" s="7">
        <f t="shared" si="0"/>
        <v>1</v>
      </c>
      <c r="H17" s="7">
        <f t="shared" si="1"/>
        <v>1</v>
      </c>
      <c r="I17" s="7">
        <f t="shared" si="2"/>
        <v>1</v>
      </c>
      <c r="J17" s="88">
        <v>24.666666666666668</v>
      </c>
      <c r="K17" s="7">
        <f t="shared" si="3"/>
        <v>1</v>
      </c>
      <c r="L17" s="7">
        <f t="shared" si="4"/>
        <v>1</v>
      </c>
      <c r="M17" s="7">
        <f t="shared" si="5"/>
        <v>1</v>
      </c>
      <c r="N17" s="68">
        <v>25.666666666666668</v>
      </c>
      <c r="O17" s="7">
        <f t="shared" si="6"/>
        <v>1</v>
      </c>
      <c r="P17" s="7">
        <f t="shared" si="7"/>
        <v>1</v>
      </c>
      <c r="Q17" s="7">
        <f t="shared" si="8"/>
        <v>1</v>
      </c>
      <c r="R17" s="69">
        <v>61.666666666666671</v>
      </c>
      <c r="S17" s="45"/>
      <c r="T17" s="45"/>
      <c r="U17" s="52">
        <f t="shared" si="9"/>
        <v>24.666666666666668</v>
      </c>
      <c r="V17" s="52">
        <f t="shared" si="10"/>
        <v>25.666666666666668</v>
      </c>
      <c r="W17" s="52">
        <f t="shared" si="11"/>
        <v>11.333333333333332</v>
      </c>
      <c r="X17" s="45"/>
      <c r="Y17" s="45"/>
      <c r="Z17" s="45"/>
      <c r="AA17" s="45"/>
    </row>
    <row r="18" spans="1:27" ht="19.5" customHeight="1" x14ac:dyDescent="0.35">
      <c r="A18" s="48">
        <f>'Sessional + End Term Assessment'!A19</f>
        <v>12</v>
      </c>
      <c r="B18" s="49" t="str">
        <f>'Sessional + End Term Assessment'!B19</f>
        <v>23ETCCS012</v>
      </c>
      <c r="C18" s="66" t="str">
        <f>'Sessional + End Term Assessment'!C19</f>
        <v>ARYAN KUMAR SHRIVASTAVA</v>
      </c>
      <c r="D18" s="67"/>
      <c r="E18" s="67"/>
      <c r="F18" s="88">
        <v>9</v>
      </c>
      <c r="G18" s="7">
        <f t="shared" si="0"/>
        <v>1</v>
      </c>
      <c r="H18" s="7">
        <f t="shared" si="1"/>
        <v>1</v>
      </c>
      <c r="I18" s="7">
        <f t="shared" si="2"/>
        <v>0</v>
      </c>
      <c r="J18" s="88">
        <v>20</v>
      </c>
      <c r="K18" s="7">
        <f t="shared" si="3"/>
        <v>1</v>
      </c>
      <c r="L18" s="7">
        <f t="shared" si="4"/>
        <v>1</v>
      </c>
      <c r="M18" s="7">
        <f t="shared" si="5"/>
        <v>1</v>
      </c>
      <c r="N18" s="68">
        <v>21</v>
      </c>
      <c r="O18" s="7">
        <f t="shared" si="6"/>
        <v>1</v>
      </c>
      <c r="P18" s="7">
        <f t="shared" si="7"/>
        <v>1</v>
      </c>
      <c r="Q18" s="7">
        <f t="shared" si="8"/>
        <v>1</v>
      </c>
      <c r="R18" s="69">
        <v>50</v>
      </c>
      <c r="S18" s="45"/>
      <c r="T18" s="45"/>
      <c r="U18" s="52">
        <f t="shared" si="9"/>
        <v>20</v>
      </c>
      <c r="V18" s="52">
        <f t="shared" si="10"/>
        <v>21</v>
      </c>
      <c r="W18" s="52">
        <f t="shared" si="11"/>
        <v>9</v>
      </c>
      <c r="X18" s="45"/>
      <c r="Y18" s="45"/>
      <c r="Z18" s="45"/>
      <c r="AA18" s="45"/>
    </row>
    <row r="19" spans="1:27" ht="19.5" customHeight="1" x14ac:dyDescent="0.35">
      <c r="A19" s="48">
        <f>'Sessional + End Term Assessment'!A20</f>
        <v>13</v>
      </c>
      <c r="B19" s="49" t="str">
        <f>'Sessional + End Term Assessment'!B20</f>
        <v>23ETCCS013</v>
      </c>
      <c r="C19" s="66" t="str">
        <f>'Sessional + End Term Assessment'!C20</f>
        <v>ARYAN SHARMA</v>
      </c>
      <c r="D19" s="67"/>
      <c r="E19" s="67"/>
      <c r="F19" s="88">
        <v>11.800000000000008</v>
      </c>
      <c r="G19" s="7">
        <f t="shared" si="0"/>
        <v>1</v>
      </c>
      <c r="H19" s="7">
        <f t="shared" si="1"/>
        <v>1</v>
      </c>
      <c r="I19" s="7">
        <f t="shared" si="2"/>
        <v>1</v>
      </c>
      <c r="J19" s="88">
        <v>25.599999999999998</v>
      </c>
      <c r="K19" s="7">
        <f t="shared" si="3"/>
        <v>1</v>
      </c>
      <c r="L19" s="7">
        <f t="shared" si="4"/>
        <v>1</v>
      </c>
      <c r="M19" s="7">
        <f t="shared" si="5"/>
        <v>1</v>
      </c>
      <c r="N19" s="68">
        <v>26.599999999999998</v>
      </c>
      <c r="O19" s="7">
        <f t="shared" si="6"/>
        <v>1</v>
      </c>
      <c r="P19" s="7">
        <f t="shared" si="7"/>
        <v>1</v>
      </c>
      <c r="Q19" s="7">
        <f t="shared" si="8"/>
        <v>1</v>
      </c>
      <c r="R19" s="69">
        <v>64</v>
      </c>
      <c r="S19" s="45"/>
      <c r="T19" s="45"/>
      <c r="U19" s="52">
        <f t="shared" si="9"/>
        <v>25.599999999999998</v>
      </c>
      <c r="V19" s="52">
        <f t="shared" si="10"/>
        <v>26.599999999999998</v>
      </c>
      <c r="W19" s="52">
        <f t="shared" si="11"/>
        <v>11.800000000000008</v>
      </c>
      <c r="X19" s="45"/>
      <c r="Y19" s="45"/>
      <c r="Z19" s="45"/>
      <c r="AA19" s="45"/>
    </row>
    <row r="20" spans="1:27" ht="19.5" customHeight="1" x14ac:dyDescent="0.35">
      <c r="A20" s="48">
        <f>'Sessional + End Term Assessment'!A21</f>
        <v>14</v>
      </c>
      <c r="B20" s="49" t="str">
        <f>'Sessional + End Term Assessment'!B21</f>
        <v>23ETCCS014</v>
      </c>
      <c r="C20" s="66" t="str">
        <f>'Sessional + End Term Assessment'!C21</f>
        <v>ASHOK SUTHAR</v>
      </c>
      <c r="D20" s="67"/>
      <c r="E20" s="67"/>
      <c r="F20" s="88">
        <v>8.5333333333333385</v>
      </c>
      <c r="G20" s="7">
        <f t="shared" si="0"/>
        <v>1</v>
      </c>
      <c r="H20" s="7">
        <f t="shared" si="1"/>
        <v>1</v>
      </c>
      <c r="I20" s="7">
        <f t="shared" si="2"/>
        <v>0</v>
      </c>
      <c r="J20" s="88">
        <v>19.066666666666663</v>
      </c>
      <c r="K20" s="7">
        <f t="shared" si="3"/>
        <v>1</v>
      </c>
      <c r="L20" s="7">
        <f t="shared" si="4"/>
        <v>1</v>
      </c>
      <c r="M20" s="7">
        <f t="shared" si="5"/>
        <v>0</v>
      </c>
      <c r="N20" s="68">
        <v>20.066666666666663</v>
      </c>
      <c r="O20" s="7">
        <f t="shared" si="6"/>
        <v>1</v>
      </c>
      <c r="P20" s="7">
        <f t="shared" si="7"/>
        <v>1</v>
      </c>
      <c r="Q20" s="7">
        <f t="shared" si="8"/>
        <v>1</v>
      </c>
      <c r="R20" s="69">
        <v>47.666666666666664</v>
      </c>
      <c r="S20" s="45"/>
      <c r="T20" s="45"/>
      <c r="U20" s="52">
        <f t="shared" si="9"/>
        <v>19.066666666666663</v>
      </c>
      <c r="V20" s="52">
        <f t="shared" si="10"/>
        <v>20.066666666666663</v>
      </c>
      <c r="W20" s="52">
        <f t="shared" si="11"/>
        <v>8.5333333333333385</v>
      </c>
      <c r="X20" s="45"/>
      <c r="Y20" s="45"/>
      <c r="Z20" s="45"/>
      <c r="AA20" s="45"/>
    </row>
    <row r="21" spans="1:27" ht="19.5" customHeight="1" x14ac:dyDescent="0.35">
      <c r="A21" s="48">
        <f>'Sessional + End Term Assessment'!A22</f>
        <v>15</v>
      </c>
      <c r="B21" s="49" t="str">
        <f>'Sessional + End Term Assessment'!B22</f>
        <v>23ETCCS015</v>
      </c>
      <c r="C21" s="66" t="str">
        <f>'Sessional + End Term Assessment'!C22</f>
        <v>ASHWIN RAJ SINGH CHOUHAN</v>
      </c>
      <c r="D21" s="67"/>
      <c r="E21" s="67"/>
      <c r="F21" s="88">
        <v>8.5333333333333385</v>
      </c>
      <c r="G21" s="7">
        <f t="shared" si="0"/>
        <v>1</v>
      </c>
      <c r="H21" s="7">
        <f t="shared" si="1"/>
        <v>1</v>
      </c>
      <c r="I21" s="7">
        <f t="shared" si="2"/>
        <v>0</v>
      </c>
      <c r="J21" s="88">
        <v>19.066666666666663</v>
      </c>
      <c r="K21" s="7">
        <f t="shared" si="3"/>
        <v>1</v>
      </c>
      <c r="L21" s="7">
        <f t="shared" si="4"/>
        <v>1</v>
      </c>
      <c r="M21" s="7">
        <f t="shared" si="5"/>
        <v>0</v>
      </c>
      <c r="N21" s="68">
        <v>20.066666666666663</v>
      </c>
      <c r="O21" s="7">
        <f t="shared" si="6"/>
        <v>1</v>
      </c>
      <c r="P21" s="7">
        <f t="shared" si="7"/>
        <v>1</v>
      </c>
      <c r="Q21" s="7">
        <f t="shared" si="8"/>
        <v>1</v>
      </c>
      <c r="R21" s="69">
        <v>47.666666666666664</v>
      </c>
      <c r="S21" s="45"/>
      <c r="T21" s="45"/>
      <c r="U21" s="52">
        <f t="shared" si="9"/>
        <v>19.066666666666663</v>
      </c>
      <c r="V21" s="52">
        <f t="shared" si="10"/>
        <v>20.066666666666663</v>
      </c>
      <c r="W21" s="52">
        <f t="shared" si="11"/>
        <v>8.5333333333333385</v>
      </c>
      <c r="X21" s="45"/>
      <c r="Y21" s="45"/>
      <c r="Z21" s="45"/>
      <c r="AA21" s="45"/>
    </row>
    <row r="22" spans="1:27" ht="19.5" customHeight="1" x14ac:dyDescent="0.35">
      <c r="A22" s="48">
        <f>'Sessional + End Term Assessment'!A23</f>
        <v>16</v>
      </c>
      <c r="B22" s="49" t="str">
        <f>'Sessional + End Term Assessment'!B23</f>
        <v>23ETCCS016</v>
      </c>
      <c r="C22" s="66" t="str">
        <f>'Sessional + End Term Assessment'!C23</f>
        <v>BHARAT PRAJAPAT</v>
      </c>
      <c r="D22" s="67"/>
      <c r="E22" s="67"/>
      <c r="F22" s="88">
        <v>10.866666666666667</v>
      </c>
      <c r="G22" s="7">
        <f t="shared" si="0"/>
        <v>1</v>
      </c>
      <c r="H22" s="7">
        <f t="shared" si="1"/>
        <v>1</v>
      </c>
      <c r="I22" s="7">
        <f t="shared" si="2"/>
        <v>1</v>
      </c>
      <c r="J22" s="88">
        <v>23.733333333333334</v>
      </c>
      <c r="K22" s="7">
        <f t="shared" si="3"/>
        <v>1</v>
      </c>
      <c r="L22" s="7">
        <f t="shared" si="4"/>
        <v>1</v>
      </c>
      <c r="M22" s="7">
        <f t="shared" si="5"/>
        <v>1</v>
      </c>
      <c r="N22" s="68">
        <v>24.733333333333334</v>
      </c>
      <c r="O22" s="7">
        <f t="shared" si="6"/>
        <v>1</v>
      </c>
      <c r="P22" s="7">
        <f t="shared" si="7"/>
        <v>1</v>
      </c>
      <c r="Q22" s="7">
        <f t="shared" si="8"/>
        <v>1</v>
      </c>
      <c r="R22" s="69">
        <v>59.333333333333336</v>
      </c>
      <c r="S22" s="45"/>
      <c r="T22" s="45"/>
      <c r="U22" s="52">
        <f t="shared" si="9"/>
        <v>23.733333333333334</v>
      </c>
      <c r="V22" s="52">
        <f t="shared" si="10"/>
        <v>24.733333333333334</v>
      </c>
      <c r="W22" s="52">
        <f t="shared" si="11"/>
        <v>10.866666666666667</v>
      </c>
      <c r="X22" s="45"/>
      <c r="Y22" s="45"/>
      <c r="Z22" s="45"/>
      <c r="AA22" s="45"/>
    </row>
    <row r="23" spans="1:27" ht="19.5" customHeight="1" x14ac:dyDescent="0.35">
      <c r="A23" s="48">
        <f>'Sessional + End Term Assessment'!A24</f>
        <v>17</v>
      </c>
      <c r="B23" s="49" t="str">
        <f>'Sessional + End Term Assessment'!B24</f>
        <v>23ETCCS017</v>
      </c>
      <c r="C23" s="66" t="str">
        <f>'Sessional + End Term Assessment'!C24</f>
        <v>BHAVESH GURJAR</v>
      </c>
      <c r="D23" s="67"/>
      <c r="E23" s="67"/>
      <c r="F23" s="88">
        <v>8.5333333333333385</v>
      </c>
      <c r="G23" s="7">
        <f t="shared" si="0"/>
        <v>1</v>
      </c>
      <c r="H23" s="7">
        <f t="shared" si="1"/>
        <v>1</v>
      </c>
      <c r="I23" s="7">
        <f t="shared" si="2"/>
        <v>0</v>
      </c>
      <c r="J23" s="88">
        <v>19.066666666666663</v>
      </c>
      <c r="K23" s="7">
        <f t="shared" si="3"/>
        <v>1</v>
      </c>
      <c r="L23" s="7">
        <f t="shared" si="4"/>
        <v>1</v>
      </c>
      <c r="M23" s="7">
        <f t="shared" si="5"/>
        <v>0</v>
      </c>
      <c r="N23" s="68">
        <v>20.066666666666663</v>
      </c>
      <c r="O23" s="7">
        <f t="shared" si="6"/>
        <v>1</v>
      </c>
      <c r="P23" s="7">
        <f t="shared" si="7"/>
        <v>1</v>
      </c>
      <c r="Q23" s="7">
        <f t="shared" si="8"/>
        <v>1</v>
      </c>
      <c r="R23" s="69">
        <v>47.666666666666664</v>
      </c>
      <c r="S23" s="45"/>
      <c r="T23" s="45"/>
      <c r="U23" s="52">
        <f t="shared" si="9"/>
        <v>19.066666666666663</v>
      </c>
      <c r="V23" s="52">
        <f t="shared" si="10"/>
        <v>20.066666666666663</v>
      </c>
      <c r="W23" s="52">
        <f t="shared" si="11"/>
        <v>8.5333333333333385</v>
      </c>
      <c r="X23" s="45"/>
      <c r="Y23" s="45"/>
      <c r="Z23" s="45"/>
      <c r="AA23" s="45"/>
    </row>
    <row r="24" spans="1:27" ht="19.5" customHeight="1" x14ac:dyDescent="0.35">
      <c r="A24" s="48">
        <f>'Sessional + End Term Assessment'!A25</f>
        <v>18</v>
      </c>
      <c r="B24" s="49" t="str">
        <f>'Sessional + End Term Assessment'!B25</f>
        <v>23ETCCS018</v>
      </c>
      <c r="C24" s="66" t="str">
        <f>'Sessional + End Term Assessment'!C25</f>
        <v>BHAVESH SUTHAR</v>
      </c>
      <c r="D24" s="67"/>
      <c r="E24" s="67"/>
      <c r="F24" s="88">
        <v>11.800000000000008</v>
      </c>
      <c r="G24" s="7">
        <f t="shared" si="0"/>
        <v>1</v>
      </c>
      <c r="H24" s="7">
        <f t="shared" si="1"/>
        <v>1</v>
      </c>
      <c r="I24" s="7">
        <f t="shared" si="2"/>
        <v>1</v>
      </c>
      <c r="J24" s="88">
        <v>25.599999999999998</v>
      </c>
      <c r="K24" s="7">
        <f t="shared" si="3"/>
        <v>1</v>
      </c>
      <c r="L24" s="7">
        <f t="shared" si="4"/>
        <v>1</v>
      </c>
      <c r="M24" s="7">
        <f t="shared" si="5"/>
        <v>1</v>
      </c>
      <c r="N24" s="68">
        <v>26.599999999999998</v>
      </c>
      <c r="O24" s="7">
        <f t="shared" si="6"/>
        <v>1</v>
      </c>
      <c r="P24" s="7">
        <f t="shared" si="7"/>
        <v>1</v>
      </c>
      <c r="Q24" s="7">
        <f t="shared" si="8"/>
        <v>1</v>
      </c>
      <c r="R24" s="69">
        <v>64</v>
      </c>
      <c r="S24" s="45"/>
      <c r="T24" s="45"/>
      <c r="U24" s="52">
        <f t="shared" si="9"/>
        <v>25.599999999999998</v>
      </c>
      <c r="V24" s="52">
        <f t="shared" si="10"/>
        <v>26.599999999999998</v>
      </c>
      <c r="W24" s="52">
        <f t="shared" si="11"/>
        <v>11.800000000000008</v>
      </c>
      <c r="X24" s="45"/>
      <c r="Y24" s="45"/>
      <c r="Z24" s="45"/>
      <c r="AA24" s="45"/>
    </row>
    <row r="25" spans="1:27" ht="19.5" customHeight="1" x14ac:dyDescent="0.35">
      <c r="A25" s="48">
        <f>'Sessional + End Term Assessment'!A26</f>
        <v>19</v>
      </c>
      <c r="B25" s="49" t="str">
        <f>'Sessional + End Term Assessment'!B26</f>
        <v>23ETCCS019</v>
      </c>
      <c r="C25" s="66" t="str">
        <f>'Sessional + End Term Assessment'!C26</f>
        <v>BHAVISHYA PALIWAL</v>
      </c>
      <c r="D25" s="67"/>
      <c r="E25" s="67"/>
      <c r="F25" s="88">
        <v>10.866666666666667</v>
      </c>
      <c r="G25" s="7">
        <f t="shared" si="0"/>
        <v>1</v>
      </c>
      <c r="H25" s="7">
        <f t="shared" si="1"/>
        <v>1</v>
      </c>
      <c r="I25" s="7">
        <f t="shared" si="2"/>
        <v>1</v>
      </c>
      <c r="J25" s="88">
        <v>23.733333333333334</v>
      </c>
      <c r="K25" s="7">
        <f t="shared" si="3"/>
        <v>1</v>
      </c>
      <c r="L25" s="7">
        <f t="shared" si="4"/>
        <v>1</v>
      </c>
      <c r="M25" s="7">
        <f t="shared" si="5"/>
        <v>1</v>
      </c>
      <c r="N25" s="68">
        <v>24.733333333333334</v>
      </c>
      <c r="O25" s="7">
        <f t="shared" si="6"/>
        <v>1</v>
      </c>
      <c r="P25" s="7">
        <f t="shared" si="7"/>
        <v>1</v>
      </c>
      <c r="Q25" s="7">
        <f t="shared" si="8"/>
        <v>1</v>
      </c>
      <c r="R25" s="69">
        <v>59.333333333333336</v>
      </c>
      <c r="S25" s="45"/>
      <c r="T25" s="45"/>
      <c r="U25" s="52">
        <f t="shared" si="9"/>
        <v>23.733333333333334</v>
      </c>
      <c r="V25" s="52">
        <f t="shared" si="10"/>
        <v>24.733333333333334</v>
      </c>
      <c r="W25" s="52">
        <f t="shared" si="11"/>
        <v>10.866666666666667</v>
      </c>
      <c r="X25" s="45"/>
      <c r="Y25" s="45"/>
      <c r="Z25" s="45"/>
      <c r="AA25" s="45"/>
    </row>
    <row r="26" spans="1:27" ht="19.5" customHeight="1" x14ac:dyDescent="0.35">
      <c r="A26" s="48">
        <f>'Sessional + End Term Assessment'!A27</f>
        <v>20</v>
      </c>
      <c r="B26" s="49" t="str">
        <f>'Sessional + End Term Assessment'!B27</f>
        <v>23ETCCS020</v>
      </c>
      <c r="C26" s="66" t="str">
        <f>'Sessional + End Term Assessment'!C27</f>
        <v>BHAVY BAID</v>
      </c>
      <c r="D26" s="67"/>
      <c r="E26" s="67"/>
      <c r="F26" s="88">
        <v>11.800000000000008</v>
      </c>
      <c r="G26" s="7">
        <f t="shared" si="0"/>
        <v>1</v>
      </c>
      <c r="H26" s="7">
        <f t="shared" si="1"/>
        <v>1</v>
      </c>
      <c r="I26" s="7">
        <f t="shared" si="2"/>
        <v>1</v>
      </c>
      <c r="J26" s="88">
        <v>25.599999999999998</v>
      </c>
      <c r="K26" s="7">
        <f t="shared" si="3"/>
        <v>1</v>
      </c>
      <c r="L26" s="7">
        <f t="shared" si="4"/>
        <v>1</v>
      </c>
      <c r="M26" s="7">
        <f t="shared" si="5"/>
        <v>1</v>
      </c>
      <c r="N26" s="68">
        <v>26.599999999999998</v>
      </c>
      <c r="O26" s="7">
        <f t="shared" si="6"/>
        <v>1</v>
      </c>
      <c r="P26" s="7">
        <f t="shared" si="7"/>
        <v>1</v>
      </c>
      <c r="Q26" s="7">
        <f t="shared" si="8"/>
        <v>1</v>
      </c>
      <c r="R26" s="69">
        <v>64</v>
      </c>
      <c r="S26" s="45"/>
      <c r="T26" s="45"/>
      <c r="U26" s="52">
        <f t="shared" si="9"/>
        <v>25.599999999999998</v>
      </c>
      <c r="V26" s="52">
        <f t="shared" si="10"/>
        <v>26.599999999999998</v>
      </c>
      <c r="W26" s="52">
        <f t="shared" si="11"/>
        <v>11.800000000000008</v>
      </c>
      <c r="X26" s="45"/>
      <c r="Y26" s="45"/>
      <c r="Z26" s="45"/>
      <c r="AA26" s="45"/>
    </row>
    <row r="27" spans="1:27" ht="19.5" customHeight="1" x14ac:dyDescent="0.35">
      <c r="A27" s="48">
        <f>'Sessional + End Term Assessment'!A28</f>
        <v>21</v>
      </c>
      <c r="B27" s="49" t="str">
        <f>'Sessional + End Term Assessment'!B28</f>
        <v>23ETCCS021</v>
      </c>
      <c r="C27" s="66" t="str">
        <f>'Sessional + End Term Assessment'!C28</f>
        <v>BHAVY SARVA</v>
      </c>
      <c r="D27" s="67"/>
      <c r="E27" s="67"/>
      <c r="F27" s="88">
        <v>8.5333333333333385</v>
      </c>
      <c r="G27" s="7">
        <f t="shared" si="0"/>
        <v>1</v>
      </c>
      <c r="H27" s="7">
        <f t="shared" si="1"/>
        <v>1</v>
      </c>
      <c r="I27" s="7">
        <f t="shared" si="2"/>
        <v>0</v>
      </c>
      <c r="J27" s="88">
        <v>19.066666666666663</v>
      </c>
      <c r="K27" s="7">
        <f t="shared" si="3"/>
        <v>1</v>
      </c>
      <c r="L27" s="7">
        <f t="shared" si="4"/>
        <v>1</v>
      </c>
      <c r="M27" s="7">
        <f t="shared" si="5"/>
        <v>0</v>
      </c>
      <c r="N27" s="68">
        <v>20.066666666666663</v>
      </c>
      <c r="O27" s="7">
        <f t="shared" si="6"/>
        <v>1</v>
      </c>
      <c r="P27" s="7">
        <f t="shared" si="7"/>
        <v>1</v>
      </c>
      <c r="Q27" s="7">
        <f t="shared" si="8"/>
        <v>1</v>
      </c>
      <c r="R27" s="69">
        <v>47.666666666666664</v>
      </c>
      <c r="S27" s="45"/>
      <c r="T27" s="45"/>
      <c r="U27" s="52">
        <f t="shared" si="9"/>
        <v>19.066666666666663</v>
      </c>
      <c r="V27" s="52">
        <f t="shared" si="10"/>
        <v>20.066666666666663</v>
      </c>
      <c r="W27" s="52">
        <f t="shared" si="11"/>
        <v>8.5333333333333385</v>
      </c>
      <c r="X27" s="45"/>
      <c r="Y27" s="45"/>
      <c r="Z27" s="45"/>
      <c r="AA27" s="45"/>
    </row>
    <row r="28" spans="1:27" ht="19.5" customHeight="1" x14ac:dyDescent="0.35">
      <c r="A28" s="48">
        <f>'Sessional + End Term Assessment'!A29</f>
        <v>22</v>
      </c>
      <c r="B28" s="49" t="str">
        <f>'Sessional + End Term Assessment'!B29</f>
        <v>23ETCCS022</v>
      </c>
      <c r="C28" s="66" t="str">
        <f>'Sessional + End Term Assessment'!C29</f>
        <v>BHAVYARAJ SHRIMALI</v>
      </c>
      <c r="D28" s="67"/>
      <c r="E28" s="67"/>
      <c r="F28" s="88">
        <v>9.4666666666666686</v>
      </c>
      <c r="G28" s="7">
        <f t="shared" si="0"/>
        <v>1</v>
      </c>
      <c r="H28" s="7">
        <f t="shared" si="1"/>
        <v>1</v>
      </c>
      <c r="I28" s="7">
        <f t="shared" si="2"/>
        <v>0</v>
      </c>
      <c r="J28" s="88">
        <v>20.93333333333333</v>
      </c>
      <c r="K28" s="7">
        <f t="shared" si="3"/>
        <v>1</v>
      </c>
      <c r="L28" s="7">
        <f t="shared" si="4"/>
        <v>1</v>
      </c>
      <c r="M28" s="7">
        <f t="shared" si="5"/>
        <v>1</v>
      </c>
      <c r="N28" s="68">
        <v>21.93333333333333</v>
      </c>
      <c r="O28" s="7">
        <f t="shared" si="6"/>
        <v>1</v>
      </c>
      <c r="P28" s="7">
        <f t="shared" si="7"/>
        <v>1</v>
      </c>
      <c r="Q28" s="7">
        <f t="shared" si="8"/>
        <v>1</v>
      </c>
      <c r="R28" s="69">
        <v>52.333333333333329</v>
      </c>
      <c r="S28" s="45"/>
      <c r="T28" s="45"/>
      <c r="U28" s="52">
        <f t="shared" si="9"/>
        <v>20.93333333333333</v>
      </c>
      <c r="V28" s="52">
        <f t="shared" si="10"/>
        <v>21.93333333333333</v>
      </c>
      <c r="W28" s="52">
        <f t="shared" si="11"/>
        <v>9.4666666666666686</v>
      </c>
      <c r="X28" s="45"/>
      <c r="Y28" s="45"/>
      <c r="Z28" s="45"/>
      <c r="AA28" s="45"/>
    </row>
    <row r="29" spans="1:27" ht="19.5" customHeight="1" x14ac:dyDescent="0.35">
      <c r="A29" s="48">
        <f>'Sessional + End Term Assessment'!A30</f>
        <v>23</v>
      </c>
      <c r="B29" s="49" t="str">
        <f>'Sessional + End Term Assessment'!B30</f>
        <v>23ETCCS023</v>
      </c>
      <c r="C29" s="66" t="str">
        <f>'Sessional + End Term Assessment'!C30</f>
        <v>BHUMI PALIWAL</v>
      </c>
      <c r="D29" s="67"/>
      <c r="E29" s="67"/>
      <c r="F29" s="88">
        <v>9.9333333333333265</v>
      </c>
      <c r="G29" s="7">
        <f t="shared" si="0"/>
        <v>1</v>
      </c>
      <c r="H29" s="7">
        <f t="shared" si="1"/>
        <v>1</v>
      </c>
      <c r="I29" s="7">
        <f t="shared" si="2"/>
        <v>1</v>
      </c>
      <c r="J29" s="88">
        <v>21.866666666666671</v>
      </c>
      <c r="K29" s="7">
        <f t="shared" si="3"/>
        <v>1</v>
      </c>
      <c r="L29" s="7">
        <f t="shared" si="4"/>
        <v>1</v>
      </c>
      <c r="M29" s="7">
        <f t="shared" si="5"/>
        <v>1</v>
      </c>
      <c r="N29" s="68">
        <v>22.866666666666671</v>
      </c>
      <c r="O29" s="7">
        <f t="shared" si="6"/>
        <v>1</v>
      </c>
      <c r="P29" s="7">
        <f t="shared" si="7"/>
        <v>1</v>
      </c>
      <c r="Q29" s="7">
        <f t="shared" si="8"/>
        <v>1</v>
      </c>
      <c r="R29" s="69">
        <v>54.666666666666671</v>
      </c>
      <c r="S29" s="45"/>
      <c r="T29" s="45"/>
      <c r="U29" s="52">
        <f t="shared" si="9"/>
        <v>21.866666666666671</v>
      </c>
      <c r="V29" s="52">
        <f t="shared" si="10"/>
        <v>22.866666666666671</v>
      </c>
      <c r="W29" s="52">
        <f t="shared" si="11"/>
        <v>9.9333333333333265</v>
      </c>
      <c r="X29" s="45"/>
      <c r="Y29" s="45"/>
      <c r="Z29" s="45"/>
      <c r="AA29" s="45"/>
    </row>
    <row r="30" spans="1:27" ht="19.5" customHeight="1" x14ac:dyDescent="0.35">
      <c r="A30" s="48">
        <f>'Sessional + End Term Assessment'!A31</f>
        <v>24</v>
      </c>
      <c r="B30" s="49" t="str">
        <f>'Sessional + End Term Assessment'!B31</f>
        <v>23ETCCS024</v>
      </c>
      <c r="C30" s="66" t="str">
        <f>'Sessional + End Term Assessment'!C31</f>
        <v>CHINMAY TRIVEDI</v>
      </c>
      <c r="D30" s="67"/>
      <c r="E30" s="67"/>
      <c r="F30" s="88">
        <v>9.4666666666666686</v>
      </c>
      <c r="G30" s="7">
        <f t="shared" si="0"/>
        <v>1</v>
      </c>
      <c r="H30" s="7">
        <f t="shared" si="1"/>
        <v>1</v>
      </c>
      <c r="I30" s="7">
        <f t="shared" si="2"/>
        <v>0</v>
      </c>
      <c r="J30" s="88">
        <v>20.93333333333333</v>
      </c>
      <c r="K30" s="7">
        <f t="shared" si="3"/>
        <v>1</v>
      </c>
      <c r="L30" s="7">
        <f t="shared" si="4"/>
        <v>1</v>
      </c>
      <c r="M30" s="7">
        <f t="shared" si="5"/>
        <v>1</v>
      </c>
      <c r="N30" s="68">
        <v>21.93333333333333</v>
      </c>
      <c r="O30" s="7">
        <f t="shared" si="6"/>
        <v>1</v>
      </c>
      <c r="P30" s="7">
        <f t="shared" si="7"/>
        <v>1</v>
      </c>
      <c r="Q30" s="7">
        <f t="shared" si="8"/>
        <v>1</v>
      </c>
      <c r="R30" s="69">
        <v>52.333333333333329</v>
      </c>
      <c r="S30" s="45"/>
      <c r="T30" s="45"/>
      <c r="U30" s="52">
        <f t="shared" si="9"/>
        <v>20.93333333333333</v>
      </c>
      <c r="V30" s="52">
        <f t="shared" si="10"/>
        <v>21.93333333333333</v>
      </c>
      <c r="W30" s="52">
        <f t="shared" si="11"/>
        <v>9.4666666666666686</v>
      </c>
      <c r="X30" s="45"/>
      <c r="Y30" s="45"/>
      <c r="Z30" s="45"/>
      <c r="AA30" s="45"/>
    </row>
    <row r="31" spans="1:27" ht="19.5" customHeight="1" x14ac:dyDescent="0.35">
      <c r="A31" s="48">
        <f>'Sessional + End Term Assessment'!A32</f>
        <v>25</v>
      </c>
      <c r="B31" s="49" t="str">
        <f>'Sessional + End Term Assessment'!B32</f>
        <v>23ETCCS025</v>
      </c>
      <c r="C31" s="66" t="str">
        <f>'Sessional + End Term Assessment'!C32</f>
        <v>DARAKSHAN KHAN</v>
      </c>
      <c r="D31" s="67"/>
      <c r="E31" s="67"/>
      <c r="F31" s="88">
        <v>11.333333333333332</v>
      </c>
      <c r="G31" s="7">
        <f t="shared" si="0"/>
        <v>1</v>
      </c>
      <c r="H31" s="7">
        <f t="shared" si="1"/>
        <v>1</v>
      </c>
      <c r="I31" s="7">
        <f t="shared" si="2"/>
        <v>1</v>
      </c>
      <c r="J31" s="88">
        <v>24.666666666666668</v>
      </c>
      <c r="K31" s="7">
        <f t="shared" si="3"/>
        <v>1</v>
      </c>
      <c r="L31" s="7">
        <f t="shared" si="4"/>
        <v>1</v>
      </c>
      <c r="M31" s="7">
        <f t="shared" si="5"/>
        <v>1</v>
      </c>
      <c r="N31" s="68">
        <v>25.666666666666668</v>
      </c>
      <c r="O31" s="7">
        <f t="shared" si="6"/>
        <v>1</v>
      </c>
      <c r="P31" s="7">
        <f t="shared" si="7"/>
        <v>1</v>
      </c>
      <c r="Q31" s="7">
        <f t="shared" si="8"/>
        <v>1</v>
      </c>
      <c r="R31" s="69">
        <v>61.666666666666671</v>
      </c>
      <c r="S31" s="45"/>
      <c r="T31" s="45"/>
      <c r="U31" s="52">
        <f t="shared" si="9"/>
        <v>24.666666666666668</v>
      </c>
      <c r="V31" s="52">
        <f t="shared" si="10"/>
        <v>25.666666666666668</v>
      </c>
      <c r="W31" s="52">
        <f t="shared" si="11"/>
        <v>11.333333333333332</v>
      </c>
      <c r="X31" s="45"/>
      <c r="Y31" s="45"/>
      <c r="Z31" s="45"/>
      <c r="AA31" s="45"/>
    </row>
    <row r="32" spans="1:27" ht="19.5" customHeight="1" x14ac:dyDescent="0.35">
      <c r="A32" s="48">
        <f>'Sessional + End Term Assessment'!A33</f>
        <v>26</v>
      </c>
      <c r="B32" s="49" t="str">
        <f>'Sessional + End Term Assessment'!B33</f>
        <v>23ETCCS026</v>
      </c>
      <c r="C32" s="66" t="str">
        <f>'Sessional + End Term Assessment'!C33</f>
        <v>DASHRATH JANWA</v>
      </c>
      <c r="D32" s="67"/>
      <c r="E32" s="67"/>
      <c r="F32" s="88">
        <v>9</v>
      </c>
      <c r="G32" s="7">
        <f t="shared" si="0"/>
        <v>1</v>
      </c>
      <c r="H32" s="7">
        <f t="shared" si="1"/>
        <v>1</v>
      </c>
      <c r="I32" s="7">
        <f t="shared" si="2"/>
        <v>0</v>
      </c>
      <c r="J32" s="88">
        <v>20</v>
      </c>
      <c r="K32" s="7">
        <f t="shared" si="3"/>
        <v>1</v>
      </c>
      <c r="L32" s="7">
        <f t="shared" si="4"/>
        <v>1</v>
      </c>
      <c r="M32" s="7">
        <f t="shared" si="5"/>
        <v>1</v>
      </c>
      <c r="N32" s="68">
        <v>21</v>
      </c>
      <c r="O32" s="7">
        <f t="shared" si="6"/>
        <v>1</v>
      </c>
      <c r="P32" s="7">
        <f t="shared" si="7"/>
        <v>1</v>
      </c>
      <c r="Q32" s="7">
        <f t="shared" si="8"/>
        <v>1</v>
      </c>
      <c r="R32" s="69">
        <v>50</v>
      </c>
      <c r="S32" s="45"/>
      <c r="T32" s="45"/>
      <c r="U32" s="52">
        <f t="shared" si="9"/>
        <v>20</v>
      </c>
      <c r="V32" s="52">
        <f t="shared" si="10"/>
        <v>21</v>
      </c>
      <c r="W32" s="52">
        <f t="shared" si="11"/>
        <v>9</v>
      </c>
      <c r="X32" s="45"/>
      <c r="Y32" s="45"/>
      <c r="Z32" s="45"/>
      <c r="AA32" s="45"/>
    </row>
    <row r="33" spans="1:27" ht="19.5" customHeight="1" x14ac:dyDescent="0.35">
      <c r="A33" s="48">
        <f>'Sessional + End Term Assessment'!A34</f>
        <v>27</v>
      </c>
      <c r="B33" s="49" t="str">
        <f>'Sessional + End Term Assessment'!B34</f>
        <v>23ETCCS027</v>
      </c>
      <c r="C33" s="66" t="str">
        <f>'Sessional + End Term Assessment'!C34</f>
        <v>DEEPAK SAINI</v>
      </c>
      <c r="D33" s="67"/>
      <c r="E33" s="67"/>
      <c r="F33" s="88">
        <v>10.866666666666667</v>
      </c>
      <c r="G33" s="7">
        <f t="shared" si="0"/>
        <v>1</v>
      </c>
      <c r="H33" s="7">
        <f t="shared" si="1"/>
        <v>1</v>
      </c>
      <c r="I33" s="7">
        <f t="shared" si="2"/>
        <v>1</v>
      </c>
      <c r="J33" s="88">
        <v>23.733333333333334</v>
      </c>
      <c r="K33" s="7">
        <f t="shared" si="3"/>
        <v>1</v>
      </c>
      <c r="L33" s="7">
        <f t="shared" si="4"/>
        <v>1</v>
      </c>
      <c r="M33" s="7">
        <f t="shared" si="5"/>
        <v>1</v>
      </c>
      <c r="N33" s="68">
        <v>24.733333333333334</v>
      </c>
      <c r="O33" s="7">
        <f t="shared" si="6"/>
        <v>1</v>
      </c>
      <c r="P33" s="7">
        <f t="shared" si="7"/>
        <v>1</v>
      </c>
      <c r="Q33" s="7">
        <f t="shared" si="8"/>
        <v>1</v>
      </c>
      <c r="R33" s="69">
        <v>59.333333333333336</v>
      </c>
      <c r="S33" s="45"/>
      <c r="T33" s="45"/>
      <c r="U33" s="52">
        <f t="shared" si="9"/>
        <v>23.733333333333334</v>
      </c>
      <c r="V33" s="52">
        <f t="shared" si="10"/>
        <v>24.733333333333334</v>
      </c>
      <c r="W33" s="52">
        <f t="shared" si="11"/>
        <v>10.866666666666667</v>
      </c>
      <c r="X33" s="45"/>
      <c r="Y33" s="45"/>
      <c r="Z33" s="45"/>
      <c r="AA33" s="45"/>
    </row>
    <row r="34" spans="1:27" ht="19.5" customHeight="1" x14ac:dyDescent="0.35">
      <c r="A34" s="48">
        <f>'Sessional + End Term Assessment'!A35</f>
        <v>28</v>
      </c>
      <c r="B34" s="49" t="str">
        <f>'Sessional + End Term Assessment'!B35</f>
        <v>23ETCCS028</v>
      </c>
      <c r="C34" s="66" t="str">
        <f>'Sessional + End Term Assessment'!C35</f>
        <v>DEVENDRA SINGH</v>
      </c>
      <c r="D34" s="67"/>
      <c r="E34" s="67"/>
      <c r="F34" s="88">
        <v>10.866666666666667</v>
      </c>
      <c r="G34" s="7">
        <f t="shared" si="0"/>
        <v>1</v>
      </c>
      <c r="H34" s="7">
        <f t="shared" si="1"/>
        <v>1</v>
      </c>
      <c r="I34" s="7">
        <f t="shared" si="2"/>
        <v>1</v>
      </c>
      <c r="J34" s="88">
        <v>23.733333333333334</v>
      </c>
      <c r="K34" s="7">
        <f t="shared" si="3"/>
        <v>1</v>
      </c>
      <c r="L34" s="7">
        <f t="shared" si="4"/>
        <v>1</v>
      </c>
      <c r="M34" s="7">
        <f t="shared" si="5"/>
        <v>1</v>
      </c>
      <c r="N34" s="68">
        <v>24.733333333333334</v>
      </c>
      <c r="O34" s="7">
        <f t="shared" si="6"/>
        <v>1</v>
      </c>
      <c r="P34" s="7">
        <f t="shared" si="7"/>
        <v>1</v>
      </c>
      <c r="Q34" s="7">
        <f t="shared" si="8"/>
        <v>1</v>
      </c>
      <c r="R34" s="69">
        <v>59.333333333333336</v>
      </c>
      <c r="S34" s="45"/>
      <c r="T34" s="45"/>
      <c r="U34" s="52">
        <f t="shared" si="9"/>
        <v>23.733333333333334</v>
      </c>
      <c r="V34" s="52">
        <f t="shared" si="10"/>
        <v>24.733333333333334</v>
      </c>
      <c r="W34" s="52">
        <f t="shared" si="11"/>
        <v>10.866666666666667</v>
      </c>
      <c r="X34" s="45"/>
      <c r="Y34" s="45"/>
      <c r="Z34" s="45"/>
      <c r="AA34" s="45"/>
    </row>
    <row r="35" spans="1:27" ht="19.5" customHeight="1" x14ac:dyDescent="0.35">
      <c r="A35" s="48">
        <f>'Sessional + End Term Assessment'!A36</f>
        <v>29</v>
      </c>
      <c r="B35" s="49" t="str">
        <f>'Sessional + End Term Assessment'!B36</f>
        <v>23ETCCS029</v>
      </c>
      <c r="C35" s="66" t="str">
        <f>'Sessional + End Term Assessment'!C36</f>
        <v>DEVIKA SAJEEV</v>
      </c>
      <c r="D35" s="67"/>
      <c r="E35" s="67"/>
      <c r="F35" s="88">
        <v>10.866666666666667</v>
      </c>
      <c r="G35" s="7">
        <f t="shared" si="0"/>
        <v>1</v>
      </c>
      <c r="H35" s="7">
        <f t="shared" si="1"/>
        <v>1</v>
      </c>
      <c r="I35" s="7">
        <f t="shared" si="2"/>
        <v>1</v>
      </c>
      <c r="J35" s="88">
        <v>23.733333333333334</v>
      </c>
      <c r="K35" s="7">
        <f t="shared" si="3"/>
        <v>1</v>
      </c>
      <c r="L35" s="7">
        <f t="shared" si="4"/>
        <v>1</v>
      </c>
      <c r="M35" s="7">
        <f t="shared" si="5"/>
        <v>1</v>
      </c>
      <c r="N35" s="68">
        <v>24.733333333333334</v>
      </c>
      <c r="O35" s="7">
        <f t="shared" si="6"/>
        <v>1</v>
      </c>
      <c r="P35" s="7">
        <f t="shared" si="7"/>
        <v>1</v>
      </c>
      <c r="Q35" s="7">
        <f t="shared" si="8"/>
        <v>1</v>
      </c>
      <c r="R35" s="69">
        <v>59.333333333333336</v>
      </c>
      <c r="S35" s="45"/>
      <c r="T35" s="45"/>
      <c r="U35" s="52">
        <f t="shared" si="9"/>
        <v>23.733333333333334</v>
      </c>
      <c r="V35" s="52">
        <f t="shared" si="10"/>
        <v>24.733333333333334</v>
      </c>
      <c r="W35" s="52">
        <f t="shared" si="11"/>
        <v>10.866666666666667</v>
      </c>
      <c r="X35" s="45"/>
      <c r="Y35" s="45"/>
      <c r="Z35" s="45"/>
      <c r="AA35" s="45"/>
    </row>
    <row r="36" spans="1:27" ht="19.5" customHeight="1" x14ac:dyDescent="0.35">
      <c r="A36" s="48">
        <f>'Sessional + End Term Assessment'!A37</f>
        <v>30</v>
      </c>
      <c r="B36" s="49" t="str">
        <f>'Sessional + End Term Assessment'!B37</f>
        <v>23ETCCS030</v>
      </c>
      <c r="C36" s="66" t="str">
        <f>'Sessional + End Term Assessment'!C37</f>
        <v>DHRUV AMETA</v>
      </c>
      <c r="D36" s="67"/>
      <c r="E36" s="67"/>
      <c r="F36" s="88">
        <v>9</v>
      </c>
      <c r="G36" s="7">
        <f t="shared" si="0"/>
        <v>1</v>
      </c>
      <c r="H36" s="7">
        <f t="shared" si="1"/>
        <v>1</v>
      </c>
      <c r="I36" s="7">
        <f t="shared" si="2"/>
        <v>0</v>
      </c>
      <c r="J36" s="88">
        <v>20</v>
      </c>
      <c r="K36" s="7">
        <f t="shared" si="3"/>
        <v>1</v>
      </c>
      <c r="L36" s="7">
        <f t="shared" si="4"/>
        <v>1</v>
      </c>
      <c r="M36" s="7">
        <f t="shared" si="5"/>
        <v>1</v>
      </c>
      <c r="N36" s="68">
        <v>21</v>
      </c>
      <c r="O36" s="7">
        <f t="shared" si="6"/>
        <v>1</v>
      </c>
      <c r="P36" s="7">
        <f t="shared" si="7"/>
        <v>1</v>
      </c>
      <c r="Q36" s="7">
        <f t="shared" si="8"/>
        <v>1</v>
      </c>
      <c r="R36" s="69">
        <v>50</v>
      </c>
      <c r="S36" s="45"/>
      <c r="T36" s="45"/>
      <c r="U36" s="52">
        <f t="shared" si="9"/>
        <v>20</v>
      </c>
      <c r="V36" s="52">
        <f t="shared" si="10"/>
        <v>21</v>
      </c>
      <c r="W36" s="52">
        <f t="shared" si="11"/>
        <v>9</v>
      </c>
      <c r="X36" s="45"/>
      <c r="Y36" s="45"/>
      <c r="Z36" s="45"/>
      <c r="AA36" s="45"/>
    </row>
    <row r="37" spans="1:27" ht="19.5" customHeight="1" x14ac:dyDescent="0.35">
      <c r="A37" s="48">
        <f>'Sessional + End Term Assessment'!A38</f>
        <v>31</v>
      </c>
      <c r="B37" s="49" t="str">
        <f>'Sessional + End Term Assessment'!B38</f>
        <v>23ETCCS031</v>
      </c>
      <c r="C37" s="66" t="str">
        <f>'Sessional + End Term Assessment'!C38</f>
        <v>DIBYOJYOTI BAL</v>
      </c>
      <c r="D37" s="67"/>
      <c r="E37" s="67"/>
      <c r="F37" s="88">
        <v>12.733333333333334</v>
      </c>
      <c r="G37" s="7">
        <f t="shared" si="0"/>
        <v>1</v>
      </c>
      <c r="H37" s="7">
        <f t="shared" si="1"/>
        <v>1</v>
      </c>
      <c r="I37" s="7">
        <f t="shared" si="2"/>
        <v>1</v>
      </c>
      <c r="J37" s="88">
        <v>27.466666666666669</v>
      </c>
      <c r="K37" s="7">
        <f t="shared" si="3"/>
        <v>1</v>
      </c>
      <c r="L37" s="7">
        <f t="shared" si="4"/>
        <v>1</v>
      </c>
      <c r="M37" s="7">
        <f t="shared" si="5"/>
        <v>1</v>
      </c>
      <c r="N37" s="68">
        <v>28.466666666666669</v>
      </c>
      <c r="O37" s="7">
        <f t="shared" si="6"/>
        <v>1</v>
      </c>
      <c r="P37" s="7">
        <f t="shared" si="7"/>
        <v>1</v>
      </c>
      <c r="Q37" s="7">
        <f t="shared" si="8"/>
        <v>1</v>
      </c>
      <c r="R37" s="69">
        <v>68.666666666666671</v>
      </c>
      <c r="S37" s="45"/>
      <c r="T37" s="45"/>
      <c r="U37" s="52">
        <f t="shared" si="9"/>
        <v>27.466666666666669</v>
      </c>
      <c r="V37" s="52">
        <f t="shared" si="10"/>
        <v>28.466666666666669</v>
      </c>
      <c r="W37" s="52">
        <f t="shared" si="11"/>
        <v>12.733333333333334</v>
      </c>
      <c r="X37" s="45"/>
      <c r="Y37" s="45"/>
      <c r="Z37" s="45"/>
      <c r="AA37" s="45"/>
    </row>
    <row r="38" spans="1:27" ht="19.5" customHeight="1" x14ac:dyDescent="0.35">
      <c r="A38" s="48">
        <f>'Sessional + End Term Assessment'!A39</f>
        <v>32</v>
      </c>
      <c r="B38" s="49" t="str">
        <f>'Sessional + End Term Assessment'!B39</f>
        <v>23ETCCS032</v>
      </c>
      <c r="C38" s="66" t="str">
        <f>'Sessional + End Term Assessment'!C39</f>
        <v>DIKSHIT SUTHAR</v>
      </c>
      <c r="D38" s="67"/>
      <c r="E38" s="67"/>
      <c r="F38" s="88">
        <v>12.733333333333334</v>
      </c>
      <c r="G38" s="7">
        <f t="shared" si="0"/>
        <v>1</v>
      </c>
      <c r="H38" s="7">
        <f t="shared" si="1"/>
        <v>1</v>
      </c>
      <c r="I38" s="7">
        <f t="shared" si="2"/>
        <v>1</v>
      </c>
      <c r="J38" s="88">
        <v>27.466666666666669</v>
      </c>
      <c r="K38" s="7">
        <f t="shared" si="3"/>
        <v>1</v>
      </c>
      <c r="L38" s="7">
        <f t="shared" si="4"/>
        <v>1</v>
      </c>
      <c r="M38" s="7">
        <f t="shared" si="5"/>
        <v>1</v>
      </c>
      <c r="N38" s="68">
        <v>28.466666666666669</v>
      </c>
      <c r="O38" s="7">
        <f t="shared" si="6"/>
        <v>1</v>
      </c>
      <c r="P38" s="7">
        <f t="shared" si="7"/>
        <v>1</v>
      </c>
      <c r="Q38" s="7">
        <f t="shared" si="8"/>
        <v>1</v>
      </c>
      <c r="R38" s="69">
        <v>68.666666666666671</v>
      </c>
      <c r="S38" s="45"/>
      <c r="T38" s="45"/>
      <c r="U38" s="52">
        <f t="shared" si="9"/>
        <v>27.466666666666669</v>
      </c>
      <c r="V38" s="52">
        <f t="shared" si="10"/>
        <v>28.466666666666669</v>
      </c>
      <c r="W38" s="52">
        <f t="shared" si="11"/>
        <v>12.733333333333334</v>
      </c>
      <c r="X38" s="45"/>
      <c r="Y38" s="45"/>
      <c r="Z38" s="45"/>
      <c r="AA38" s="45"/>
    </row>
    <row r="39" spans="1:27" ht="19.5" customHeight="1" x14ac:dyDescent="0.35">
      <c r="A39" s="48">
        <f>'Sessional + End Term Assessment'!A40</f>
        <v>33</v>
      </c>
      <c r="B39" s="49" t="str">
        <f>'Sessional + End Term Assessment'!B40</f>
        <v>23ETCCS033</v>
      </c>
      <c r="C39" s="66" t="str">
        <f>'Sessional + End Term Assessment'!C40</f>
        <v>DISHI GUPTA</v>
      </c>
      <c r="D39" s="67"/>
      <c r="E39" s="67"/>
      <c r="F39" s="88">
        <v>12.266666666666666</v>
      </c>
      <c r="G39" s="7">
        <f t="shared" si="0"/>
        <v>1</v>
      </c>
      <c r="H39" s="7">
        <f t="shared" si="1"/>
        <v>1</v>
      </c>
      <c r="I39" s="7">
        <f t="shared" si="2"/>
        <v>1</v>
      </c>
      <c r="J39" s="88">
        <v>26.533333333333331</v>
      </c>
      <c r="K39" s="7">
        <f t="shared" si="3"/>
        <v>1</v>
      </c>
      <c r="L39" s="7">
        <f t="shared" si="4"/>
        <v>1</v>
      </c>
      <c r="M39" s="7">
        <f t="shared" si="5"/>
        <v>1</v>
      </c>
      <c r="N39" s="68">
        <v>27.533333333333331</v>
      </c>
      <c r="O39" s="7">
        <f t="shared" si="6"/>
        <v>1</v>
      </c>
      <c r="P39" s="7">
        <f t="shared" si="7"/>
        <v>1</v>
      </c>
      <c r="Q39" s="7">
        <f t="shared" si="8"/>
        <v>1</v>
      </c>
      <c r="R39" s="69">
        <v>66.333333333333329</v>
      </c>
      <c r="S39" s="45"/>
      <c r="T39" s="45"/>
      <c r="U39" s="52">
        <f t="shared" si="9"/>
        <v>26.533333333333331</v>
      </c>
      <c r="V39" s="52">
        <f t="shared" si="10"/>
        <v>27.533333333333331</v>
      </c>
      <c r="W39" s="52">
        <f t="shared" si="11"/>
        <v>12.266666666666666</v>
      </c>
      <c r="X39" s="45"/>
      <c r="Y39" s="45"/>
      <c r="Z39" s="45"/>
      <c r="AA39" s="45"/>
    </row>
    <row r="40" spans="1:27" ht="19.5" customHeight="1" x14ac:dyDescent="0.35">
      <c r="A40" s="48">
        <f>'Sessional + End Term Assessment'!A41</f>
        <v>34</v>
      </c>
      <c r="B40" s="49" t="str">
        <f>'Sessional + End Term Assessment'!B41</f>
        <v>23ETCCS034</v>
      </c>
      <c r="C40" s="66" t="str">
        <f>'Sessional + End Term Assessment'!C41</f>
        <v>DISHITA JAIN</v>
      </c>
      <c r="D40" s="67"/>
      <c r="E40" s="67"/>
      <c r="F40" s="88">
        <v>12.266666666666666</v>
      </c>
      <c r="G40" s="7">
        <f t="shared" si="0"/>
        <v>1</v>
      </c>
      <c r="H40" s="7">
        <f t="shared" si="1"/>
        <v>1</v>
      </c>
      <c r="I40" s="7">
        <f t="shared" si="2"/>
        <v>1</v>
      </c>
      <c r="J40" s="88">
        <v>26.533333333333331</v>
      </c>
      <c r="K40" s="7">
        <f t="shared" si="3"/>
        <v>1</v>
      </c>
      <c r="L40" s="7">
        <f t="shared" si="4"/>
        <v>1</v>
      </c>
      <c r="M40" s="7">
        <f t="shared" si="5"/>
        <v>1</v>
      </c>
      <c r="N40" s="68">
        <v>27.533333333333331</v>
      </c>
      <c r="O40" s="7">
        <f t="shared" si="6"/>
        <v>1</v>
      </c>
      <c r="P40" s="7">
        <f t="shared" si="7"/>
        <v>1</v>
      </c>
      <c r="Q40" s="7">
        <f t="shared" si="8"/>
        <v>1</v>
      </c>
      <c r="R40" s="69">
        <v>66.333333333333329</v>
      </c>
      <c r="S40" s="45"/>
      <c r="T40" s="45"/>
      <c r="U40" s="52">
        <f t="shared" si="9"/>
        <v>26.533333333333331</v>
      </c>
      <c r="V40" s="52">
        <f t="shared" si="10"/>
        <v>27.533333333333331</v>
      </c>
      <c r="W40" s="52">
        <f t="shared" si="11"/>
        <v>12.266666666666666</v>
      </c>
      <c r="X40" s="45"/>
      <c r="Y40" s="45"/>
      <c r="Z40" s="45"/>
      <c r="AA40" s="45"/>
    </row>
    <row r="41" spans="1:27" ht="19.5" customHeight="1" x14ac:dyDescent="0.35">
      <c r="A41" s="48">
        <f>'Sessional + End Term Assessment'!A42</f>
        <v>35</v>
      </c>
      <c r="B41" s="49" t="str">
        <f>'Sessional + End Term Assessment'!B42</f>
        <v>23ETCCS035</v>
      </c>
      <c r="C41" s="66" t="str">
        <f>'Sessional + End Term Assessment'!C42</f>
        <v>DIVYANSH BOLIA</v>
      </c>
      <c r="D41" s="67"/>
      <c r="E41" s="67"/>
      <c r="F41" s="88">
        <v>9</v>
      </c>
      <c r="G41" s="7">
        <f t="shared" si="0"/>
        <v>1</v>
      </c>
      <c r="H41" s="7">
        <f t="shared" si="1"/>
        <v>1</v>
      </c>
      <c r="I41" s="7">
        <f t="shared" si="2"/>
        <v>0</v>
      </c>
      <c r="J41" s="88">
        <v>20</v>
      </c>
      <c r="K41" s="7">
        <f t="shared" si="3"/>
        <v>1</v>
      </c>
      <c r="L41" s="7">
        <f t="shared" si="4"/>
        <v>1</v>
      </c>
      <c r="M41" s="7">
        <f t="shared" si="5"/>
        <v>1</v>
      </c>
      <c r="N41" s="68">
        <v>21</v>
      </c>
      <c r="O41" s="7">
        <f t="shared" si="6"/>
        <v>1</v>
      </c>
      <c r="P41" s="7">
        <f t="shared" si="7"/>
        <v>1</v>
      </c>
      <c r="Q41" s="7">
        <f t="shared" si="8"/>
        <v>1</v>
      </c>
      <c r="R41" s="69">
        <v>50</v>
      </c>
      <c r="S41" s="45"/>
      <c r="T41" s="45"/>
      <c r="U41" s="52">
        <f t="shared" si="9"/>
        <v>20</v>
      </c>
      <c r="V41" s="52">
        <f t="shared" si="10"/>
        <v>21</v>
      </c>
      <c r="W41" s="52">
        <f t="shared" si="11"/>
        <v>9</v>
      </c>
      <c r="X41" s="45"/>
      <c r="Y41" s="45"/>
      <c r="Z41" s="45"/>
      <c r="AA41" s="45"/>
    </row>
    <row r="42" spans="1:27" ht="19.5" customHeight="1" x14ac:dyDescent="0.35">
      <c r="A42" s="48">
        <f>'Sessional + End Term Assessment'!A43</f>
        <v>36</v>
      </c>
      <c r="B42" s="49" t="str">
        <f>'Sessional + End Term Assessment'!B43</f>
        <v>23ETCCS036</v>
      </c>
      <c r="C42" s="66" t="str">
        <f>'Sessional + End Term Assessment'!C43</f>
        <v>DIVYANSHU RAJ TAILOR</v>
      </c>
      <c r="D42" s="67"/>
      <c r="E42" s="67"/>
      <c r="F42" s="88">
        <v>11.800000000000008</v>
      </c>
      <c r="G42" s="7">
        <f t="shared" si="0"/>
        <v>1</v>
      </c>
      <c r="H42" s="7">
        <f t="shared" si="1"/>
        <v>1</v>
      </c>
      <c r="I42" s="7">
        <f t="shared" si="2"/>
        <v>1</v>
      </c>
      <c r="J42" s="88">
        <v>25.599999999999998</v>
      </c>
      <c r="K42" s="7">
        <f t="shared" si="3"/>
        <v>1</v>
      </c>
      <c r="L42" s="7">
        <f t="shared" si="4"/>
        <v>1</v>
      </c>
      <c r="M42" s="7">
        <f t="shared" si="5"/>
        <v>1</v>
      </c>
      <c r="N42" s="68">
        <v>26.599999999999998</v>
      </c>
      <c r="O42" s="7">
        <f t="shared" si="6"/>
        <v>1</v>
      </c>
      <c r="P42" s="7">
        <f t="shared" si="7"/>
        <v>1</v>
      </c>
      <c r="Q42" s="7">
        <f t="shared" si="8"/>
        <v>1</v>
      </c>
      <c r="R42" s="69">
        <v>64</v>
      </c>
      <c r="S42" s="45"/>
      <c r="T42" s="45"/>
      <c r="U42" s="52">
        <f t="shared" si="9"/>
        <v>25.599999999999998</v>
      </c>
      <c r="V42" s="52">
        <f t="shared" si="10"/>
        <v>26.599999999999998</v>
      </c>
      <c r="W42" s="52">
        <f t="shared" si="11"/>
        <v>11.800000000000008</v>
      </c>
      <c r="X42" s="45"/>
      <c r="Y42" s="45"/>
      <c r="Z42" s="45"/>
      <c r="AA42" s="45"/>
    </row>
    <row r="43" spans="1:27" ht="19.5" customHeight="1" x14ac:dyDescent="0.35">
      <c r="A43" s="48">
        <f>'Sessional + End Term Assessment'!A44</f>
        <v>37</v>
      </c>
      <c r="B43" s="49" t="str">
        <f>'Sessional + End Term Assessment'!B44</f>
        <v>23ETCCS037</v>
      </c>
      <c r="C43" s="66" t="str">
        <f>'Sessional + End Term Assessment'!C44</f>
        <v>GAURAV JOSHI</v>
      </c>
      <c r="D43" s="67"/>
      <c r="E43" s="67"/>
      <c r="F43" s="88">
        <v>8.5333333333333385</v>
      </c>
      <c r="G43" s="7">
        <f t="shared" si="0"/>
        <v>1</v>
      </c>
      <c r="H43" s="7">
        <f t="shared" si="1"/>
        <v>1</v>
      </c>
      <c r="I43" s="7">
        <f t="shared" si="2"/>
        <v>0</v>
      </c>
      <c r="J43" s="88">
        <v>19.066666666666663</v>
      </c>
      <c r="K43" s="7">
        <f t="shared" si="3"/>
        <v>1</v>
      </c>
      <c r="L43" s="7">
        <f t="shared" si="4"/>
        <v>1</v>
      </c>
      <c r="M43" s="7">
        <f t="shared" si="5"/>
        <v>0</v>
      </c>
      <c r="N43" s="68">
        <v>20.066666666666663</v>
      </c>
      <c r="O43" s="7">
        <f t="shared" si="6"/>
        <v>1</v>
      </c>
      <c r="P43" s="7">
        <f t="shared" si="7"/>
        <v>1</v>
      </c>
      <c r="Q43" s="7">
        <f t="shared" si="8"/>
        <v>1</v>
      </c>
      <c r="R43" s="69">
        <v>47.666666666666664</v>
      </c>
      <c r="S43" s="45"/>
      <c r="T43" s="45"/>
      <c r="U43" s="52">
        <f t="shared" si="9"/>
        <v>19.066666666666663</v>
      </c>
      <c r="V43" s="52">
        <f t="shared" si="10"/>
        <v>20.066666666666663</v>
      </c>
      <c r="W43" s="52">
        <f t="shared" si="11"/>
        <v>8.5333333333333385</v>
      </c>
      <c r="X43" s="45"/>
      <c r="Y43" s="45"/>
      <c r="Z43" s="45"/>
      <c r="AA43" s="45"/>
    </row>
    <row r="44" spans="1:27" ht="19.5" customHeight="1" x14ac:dyDescent="0.35">
      <c r="A44" s="48">
        <f>'Sessional + End Term Assessment'!A45</f>
        <v>38</v>
      </c>
      <c r="B44" s="49" t="str">
        <f>'Sessional + End Term Assessment'!B45</f>
        <v>23ETCCS038</v>
      </c>
      <c r="C44" s="66" t="str">
        <f>'Sessional + End Term Assessment'!C45</f>
        <v>GITIKA TRIVEDI</v>
      </c>
      <c r="D44" s="67"/>
      <c r="E44" s="67"/>
      <c r="F44" s="88">
        <v>8.0666666666666629</v>
      </c>
      <c r="G44" s="7">
        <f t="shared" si="0"/>
        <v>1</v>
      </c>
      <c r="H44" s="7">
        <f t="shared" si="1"/>
        <v>0</v>
      </c>
      <c r="I44" s="7">
        <f t="shared" si="2"/>
        <v>0</v>
      </c>
      <c r="J44" s="88">
        <v>18.133333333333333</v>
      </c>
      <c r="K44" s="7">
        <f t="shared" si="3"/>
        <v>1</v>
      </c>
      <c r="L44" s="7">
        <f t="shared" si="4"/>
        <v>1</v>
      </c>
      <c r="M44" s="7">
        <f t="shared" si="5"/>
        <v>0</v>
      </c>
      <c r="N44" s="68">
        <v>19.133333333333333</v>
      </c>
      <c r="O44" s="7">
        <f t="shared" si="6"/>
        <v>1</v>
      </c>
      <c r="P44" s="7">
        <f t="shared" si="7"/>
        <v>1</v>
      </c>
      <c r="Q44" s="7">
        <f t="shared" si="8"/>
        <v>0</v>
      </c>
      <c r="R44" s="69">
        <v>45.333333333333329</v>
      </c>
      <c r="S44" s="45"/>
      <c r="T44" s="45"/>
      <c r="U44" s="52">
        <f t="shared" si="9"/>
        <v>18.133333333333333</v>
      </c>
      <c r="V44" s="52">
        <f t="shared" si="10"/>
        <v>19.133333333333333</v>
      </c>
      <c r="W44" s="52">
        <f t="shared" si="11"/>
        <v>8.0666666666666629</v>
      </c>
      <c r="X44" s="45"/>
      <c r="Y44" s="45"/>
      <c r="Z44" s="45"/>
      <c r="AA44" s="45"/>
    </row>
    <row r="45" spans="1:27" ht="19.5" customHeight="1" x14ac:dyDescent="0.35">
      <c r="A45" s="48">
        <f>'Sessional + End Term Assessment'!A46</f>
        <v>39</v>
      </c>
      <c r="B45" s="49" t="str">
        <f>'Sessional + End Term Assessment'!B46</f>
        <v>23ETCCS039</v>
      </c>
      <c r="C45" s="66" t="str">
        <f>'Sessional + End Term Assessment'!C46</f>
        <v>GOURAV CHANDALIYA</v>
      </c>
      <c r="D45" s="67"/>
      <c r="E45" s="67"/>
      <c r="F45" s="88">
        <v>8.5333333333333385</v>
      </c>
      <c r="G45" s="7">
        <f t="shared" si="0"/>
        <v>1</v>
      </c>
      <c r="H45" s="7">
        <f t="shared" si="1"/>
        <v>1</v>
      </c>
      <c r="I45" s="7">
        <f t="shared" si="2"/>
        <v>0</v>
      </c>
      <c r="J45" s="88">
        <v>19.066666666666663</v>
      </c>
      <c r="K45" s="7">
        <f t="shared" si="3"/>
        <v>1</v>
      </c>
      <c r="L45" s="7">
        <f t="shared" si="4"/>
        <v>1</v>
      </c>
      <c r="M45" s="7">
        <f t="shared" si="5"/>
        <v>0</v>
      </c>
      <c r="N45" s="68">
        <v>20.066666666666663</v>
      </c>
      <c r="O45" s="7">
        <f t="shared" si="6"/>
        <v>1</v>
      </c>
      <c r="P45" s="7">
        <f t="shared" si="7"/>
        <v>1</v>
      </c>
      <c r="Q45" s="7">
        <f t="shared" si="8"/>
        <v>1</v>
      </c>
      <c r="R45" s="69">
        <v>47.666666666666664</v>
      </c>
      <c r="S45" s="45"/>
      <c r="T45" s="45"/>
      <c r="U45" s="52">
        <f t="shared" si="9"/>
        <v>19.066666666666663</v>
      </c>
      <c r="V45" s="52">
        <f t="shared" si="10"/>
        <v>20.066666666666663</v>
      </c>
      <c r="W45" s="52">
        <f t="shared" si="11"/>
        <v>8.5333333333333385</v>
      </c>
      <c r="X45" s="45"/>
      <c r="Y45" s="45"/>
      <c r="Z45" s="45"/>
      <c r="AA45" s="45"/>
    </row>
    <row r="46" spans="1:27" ht="19.5" customHeight="1" x14ac:dyDescent="0.35">
      <c r="A46" s="48">
        <f>'Sessional + End Term Assessment'!A47</f>
        <v>40</v>
      </c>
      <c r="B46" s="49" t="str">
        <f>'Sessional + End Term Assessment'!B47</f>
        <v>23ETCCS040</v>
      </c>
      <c r="C46" s="66" t="str">
        <f>'Sessional + End Term Assessment'!C47</f>
        <v>GOURI SHRIMALI</v>
      </c>
      <c r="D46" s="67"/>
      <c r="E46" s="67"/>
      <c r="F46" s="88">
        <v>10.400000000000002</v>
      </c>
      <c r="G46" s="7">
        <f t="shared" si="0"/>
        <v>1</v>
      </c>
      <c r="H46" s="7">
        <f t="shared" si="1"/>
        <v>1</v>
      </c>
      <c r="I46" s="7">
        <f t="shared" si="2"/>
        <v>1</v>
      </c>
      <c r="J46" s="88">
        <v>22.8</v>
      </c>
      <c r="K46" s="7">
        <f t="shared" si="3"/>
        <v>1</v>
      </c>
      <c r="L46" s="7">
        <f t="shared" si="4"/>
        <v>1</v>
      </c>
      <c r="M46" s="7">
        <f t="shared" si="5"/>
        <v>1</v>
      </c>
      <c r="N46" s="68">
        <v>23.8</v>
      </c>
      <c r="O46" s="7">
        <f t="shared" si="6"/>
        <v>1</v>
      </c>
      <c r="P46" s="7">
        <f t="shared" si="7"/>
        <v>1</v>
      </c>
      <c r="Q46" s="7">
        <f t="shared" si="8"/>
        <v>1</v>
      </c>
      <c r="R46" s="69">
        <v>57</v>
      </c>
      <c r="S46" s="45"/>
      <c r="T46" s="45"/>
      <c r="U46" s="52">
        <f t="shared" si="9"/>
        <v>22.8</v>
      </c>
      <c r="V46" s="52">
        <f t="shared" si="10"/>
        <v>23.8</v>
      </c>
      <c r="W46" s="52">
        <f t="shared" si="11"/>
        <v>10.400000000000002</v>
      </c>
      <c r="X46" s="45"/>
      <c r="Y46" s="45"/>
      <c r="Z46" s="45"/>
      <c r="AA46" s="45"/>
    </row>
    <row r="47" spans="1:27" ht="19.5" customHeight="1" x14ac:dyDescent="0.35">
      <c r="A47" s="48">
        <f>'Sessional + End Term Assessment'!A48</f>
        <v>41</v>
      </c>
      <c r="B47" s="49" t="str">
        <f>'Sessional + End Term Assessment'!B48</f>
        <v>23ETCCS041</v>
      </c>
      <c r="C47" s="66" t="str">
        <f>'Sessional + End Term Assessment'!C48</f>
        <v>GURJAR NIKUNJ GIRDHARLAL</v>
      </c>
      <c r="D47" s="67"/>
      <c r="E47" s="67"/>
      <c r="F47" s="88">
        <v>9</v>
      </c>
      <c r="G47" s="7">
        <f t="shared" si="0"/>
        <v>1</v>
      </c>
      <c r="H47" s="7">
        <f t="shared" si="1"/>
        <v>1</v>
      </c>
      <c r="I47" s="7">
        <f t="shared" si="2"/>
        <v>0</v>
      </c>
      <c r="J47" s="88">
        <v>20</v>
      </c>
      <c r="K47" s="7">
        <f t="shared" si="3"/>
        <v>1</v>
      </c>
      <c r="L47" s="7">
        <f t="shared" si="4"/>
        <v>1</v>
      </c>
      <c r="M47" s="7">
        <f t="shared" si="5"/>
        <v>1</v>
      </c>
      <c r="N47" s="68">
        <v>21</v>
      </c>
      <c r="O47" s="7">
        <f t="shared" si="6"/>
        <v>1</v>
      </c>
      <c r="P47" s="7">
        <f t="shared" si="7"/>
        <v>1</v>
      </c>
      <c r="Q47" s="7">
        <f t="shared" si="8"/>
        <v>1</v>
      </c>
      <c r="R47" s="69">
        <v>50</v>
      </c>
      <c r="S47" s="45"/>
      <c r="T47" s="45"/>
      <c r="U47" s="52">
        <f t="shared" si="9"/>
        <v>20</v>
      </c>
      <c r="V47" s="52">
        <f t="shared" si="10"/>
        <v>21</v>
      </c>
      <c r="W47" s="52">
        <f t="shared" si="11"/>
        <v>9</v>
      </c>
      <c r="X47" s="45"/>
      <c r="Y47" s="45"/>
      <c r="Z47" s="45"/>
      <c r="AA47" s="45"/>
    </row>
    <row r="48" spans="1:27" ht="19.5" customHeight="1" x14ac:dyDescent="0.35">
      <c r="A48" s="48">
        <f>'Sessional + End Term Assessment'!A49</f>
        <v>42</v>
      </c>
      <c r="B48" s="49" t="str">
        <f>'Sessional + End Term Assessment'!B49</f>
        <v>23ETCCS042</v>
      </c>
      <c r="C48" s="66" t="str">
        <f>'Sessional + End Term Assessment'!C49</f>
        <v>HARIDRUMAD SINGH JHALA</v>
      </c>
      <c r="D48" s="67"/>
      <c r="E48" s="67"/>
      <c r="F48" s="88">
        <v>8.5333333333333385</v>
      </c>
      <c r="G48" s="7">
        <f t="shared" si="0"/>
        <v>1</v>
      </c>
      <c r="H48" s="7">
        <f t="shared" si="1"/>
        <v>1</v>
      </c>
      <c r="I48" s="7">
        <f t="shared" si="2"/>
        <v>0</v>
      </c>
      <c r="J48" s="88">
        <v>19.066666666666663</v>
      </c>
      <c r="K48" s="7">
        <f t="shared" si="3"/>
        <v>1</v>
      </c>
      <c r="L48" s="7">
        <f t="shared" si="4"/>
        <v>1</v>
      </c>
      <c r="M48" s="7">
        <f t="shared" si="5"/>
        <v>0</v>
      </c>
      <c r="N48" s="68">
        <v>20.066666666666663</v>
      </c>
      <c r="O48" s="7">
        <f t="shared" si="6"/>
        <v>1</v>
      </c>
      <c r="P48" s="7">
        <f t="shared" si="7"/>
        <v>1</v>
      </c>
      <c r="Q48" s="7">
        <f t="shared" si="8"/>
        <v>1</v>
      </c>
      <c r="R48" s="69">
        <v>47.666666666666664</v>
      </c>
      <c r="S48" s="45"/>
      <c r="T48" s="45"/>
      <c r="U48" s="52">
        <f t="shared" si="9"/>
        <v>19.066666666666663</v>
      </c>
      <c r="V48" s="52">
        <f t="shared" si="10"/>
        <v>20.066666666666663</v>
      </c>
      <c r="W48" s="52">
        <f t="shared" si="11"/>
        <v>8.5333333333333385</v>
      </c>
      <c r="X48" s="45"/>
      <c r="Y48" s="45"/>
      <c r="Z48" s="45"/>
      <c r="AA48" s="45"/>
    </row>
    <row r="49" spans="1:27" ht="19.5" customHeight="1" x14ac:dyDescent="0.35">
      <c r="A49" s="48">
        <f>'Sessional + End Term Assessment'!A50</f>
        <v>43</v>
      </c>
      <c r="B49" s="49" t="str">
        <f>'Sessional + End Term Assessment'!B50</f>
        <v>23ETCCS043</v>
      </c>
      <c r="C49" s="66" t="str">
        <f>'Sessional + End Term Assessment'!C50</f>
        <v>HARSH KUMAWAT</v>
      </c>
      <c r="D49" s="67"/>
      <c r="E49" s="67"/>
      <c r="F49" s="88">
        <v>8.0666666666666629</v>
      </c>
      <c r="G49" s="7">
        <f t="shared" si="0"/>
        <v>1</v>
      </c>
      <c r="H49" s="7">
        <f t="shared" si="1"/>
        <v>0</v>
      </c>
      <c r="I49" s="7">
        <f t="shared" si="2"/>
        <v>0</v>
      </c>
      <c r="J49" s="88">
        <v>18.133333333333333</v>
      </c>
      <c r="K49" s="7">
        <f t="shared" si="3"/>
        <v>1</v>
      </c>
      <c r="L49" s="7">
        <f t="shared" si="4"/>
        <v>1</v>
      </c>
      <c r="M49" s="7">
        <f t="shared" si="5"/>
        <v>0</v>
      </c>
      <c r="N49" s="68">
        <v>19.133333333333333</v>
      </c>
      <c r="O49" s="7">
        <f t="shared" si="6"/>
        <v>1</v>
      </c>
      <c r="P49" s="7">
        <f t="shared" si="7"/>
        <v>1</v>
      </c>
      <c r="Q49" s="7">
        <f t="shared" si="8"/>
        <v>0</v>
      </c>
      <c r="R49" s="69">
        <v>45.333333333333329</v>
      </c>
      <c r="S49" s="45"/>
      <c r="T49" s="45"/>
      <c r="U49" s="52">
        <f t="shared" si="9"/>
        <v>18.133333333333333</v>
      </c>
      <c r="V49" s="52">
        <f t="shared" si="10"/>
        <v>19.133333333333333</v>
      </c>
      <c r="W49" s="52">
        <f t="shared" si="11"/>
        <v>8.0666666666666629</v>
      </c>
      <c r="X49" s="45"/>
      <c r="Y49" s="45"/>
      <c r="Z49" s="45"/>
      <c r="AA49" s="45"/>
    </row>
    <row r="50" spans="1:27" ht="19.5" customHeight="1" x14ac:dyDescent="0.35">
      <c r="A50" s="48">
        <f>'Sessional + End Term Assessment'!A51</f>
        <v>44</v>
      </c>
      <c r="B50" s="49" t="str">
        <f>'Sessional + End Term Assessment'!B51</f>
        <v>23ETCCS044</v>
      </c>
      <c r="C50" s="66" t="str">
        <f>'Sessional + End Term Assessment'!C51</f>
        <v>HASMUKH SUTHAR</v>
      </c>
      <c r="D50" s="67"/>
      <c r="E50" s="67"/>
      <c r="F50" s="88">
        <v>12.266666666666666</v>
      </c>
      <c r="G50" s="7">
        <f t="shared" si="0"/>
        <v>1</v>
      </c>
      <c r="H50" s="7">
        <f t="shared" si="1"/>
        <v>1</v>
      </c>
      <c r="I50" s="7">
        <f t="shared" si="2"/>
        <v>1</v>
      </c>
      <c r="J50" s="88">
        <v>26.533333333333331</v>
      </c>
      <c r="K50" s="7">
        <f t="shared" si="3"/>
        <v>1</v>
      </c>
      <c r="L50" s="7">
        <f t="shared" si="4"/>
        <v>1</v>
      </c>
      <c r="M50" s="7">
        <f t="shared" si="5"/>
        <v>1</v>
      </c>
      <c r="N50" s="68">
        <v>27.533333333333331</v>
      </c>
      <c r="O50" s="7">
        <f t="shared" si="6"/>
        <v>1</v>
      </c>
      <c r="P50" s="7">
        <f t="shared" si="7"/>
        <v>1</v>
      </c>
      <c r="Q50" s="7">
        <f t="shared" si="8"/>
        <v>1</v>
      </c>
      <c r="R50" s="69">
        <v>66.333333333333329</v>
      </c>
      <c r="S50" s="45"/>
      <c r="T50" s="45"/>
      <c r="U50" s="52">
        <f t="shared" si="9"/>
        <v>26.533333333333331</v>
      </c>
      <c r="V50" s="52">
        <f t="shared" si="10"/>
        <v>27.533333333333331</v>
      </c>
      <c r="W50" s="52">
        <f t="shared" si="11"/>
        <v>12.266666666666666</v>
      </c>
      <c r="X50" s="45"/>
      <c r="Y50" s="45"/>
      <c r="Z50" s="45"/>
      <c r="AA50" s="45"/>
    </row>
    <row r="51" spans="1:27" ht="19.5" customHeight="1" x14ac:dyDescent="0.35">
      <c r="A51" s="48">
        <f>'Sessional + End Term Assessment'!A52</f>
        <v>45</v>
      </c>
      <c r="B51" s="49" t="str">
        <f>'Sessional + End Term Assessment'!B52</f>
        <v>23ETCCS045</v>
      </c>
      <c r="C51" s="66" t="str">
        <f>'Sessional + End Term Assessment'!C52</f>
        <v>HIMANSHI AGARWAL</v>
      </c>
      <c r="D51" s="67"/>
      <c r="E51" s="67"/>
      <c r="F51" s="88">
        <v>9.9333333333333265</v>
      </c>
      <c r="G51" s="7">
        <f t="shared" si="0"/>
        <v>1</v>
      </c>
      <c r="H51" s="7">
        <f t="shared" si="1"/>
        <v>1</v>
      </c>
      <c r="I51" s="7">
        <f t="shared" si="2"/>
        <v>1</v>
      </c>
      <c r="J51" s="88">
        <v>21.866666666666671</v>
      </c>
      <c r="K51" s="7">
        <f t="shared" si="3"/>
        <v>1</v>
      </c>
      <c r="L51" s="7">
        <f t="shared" si="4"/>
        <v>1</v>
      </c>
      <c r="M51" s="7">
        <f t="shared" si="5"/>
        <v>1</v>
      </c>
      <c r="N51" s="68">
        <v>22.866666666666671</v>
      </c>
      <c r="O51" s="7">
        <f t="shared" si="6"/>
        <v>1</v>
      </c>
      <c r="P51" s="7">
        <f t="shared" si="7"/>
        <v>1</v>
      </c>
      <c r="Q51" s="7">
        <f t="shared" si="8"/>
        <v>1</v>
      </c>
      <c r="R51" s="69">
        <v>54.666666666666671</v>
      </c>
      <c r="S51" s="45"/>
      <c r="T51" s="45"/>
      <c r="U51" s="52">
        <f t="shared" si="9"/>
        <v>21.866666666666671</v>
      </c>
      <c r="V51" s="52">
        <f t="shared" si="10"/>
        <v>22.866666666666671</v>
      </c>
      <c r="W51" s="52">
        <f t="shared" si="11"/>
        <v>9.9333333333333265</v>
      </c>
      <c r="X51" s="45"/>
      <c r="Y51" s="45"/>
      <c r="Z51" s="45"/>
      <c r="AA51" s="45"/>
    </row>
    <row r="52" spans="1:27" ht="19.5" customHeight="1" x14ac:dyDescent="0.35">
      <c r="A52" s="48">
        <f>'Sessional + End Term Assessment'!A53</f>
        <v>46</v>
      </c>
      <c r="B52" s="49" t="str">
        <f>'Sessional + End Term Assessment'!B53</f>
        <v>23ETCCS046</v>
      </c>
      <c r="C52" s="66" t="str">
        <f>'Sessional + End Term Assessment'!C53</f>
        <v>HIMESH SHRIMALI</v>
      </c>
      <c r="D52" s="67"/>
      <c r="E52" s="67"/>
      <c r="F52" s="88">
        <v>12.266666666666666</v>
      </c>
      <c r="G52" s="7">
        <f t="shared" si="0"/>
        <v>1</v>
      </c>
      <c r="H52" s="7">
        <f t="shared" si="1"/>
        <v>1</v>
      </c>
      <c r="I52" s="7">
        <f t="shared" si="2"/>
        <v>1</v>
      </c>
      <c r="J52" s="88">
        <v>26.533333333333331</v>
      </c>
      <c r="K52" s="7">
        <f t="shared" si="3"/>
        <v>1</v>
      </c>
      <c r="L52" s="7">
        <f t="shared" si="4"/>
        <v>1</v>
      </c>
      <c r="M52" s="7">
        <f t="shared" si="5"/>
        <v>1</v>
      </c>
      <c r="N52" s="68">
        <v>27.533333333333331</v>
      </c>
      <c r="O52" s="7">
        <f t="shared" si="6"/>
        <v>1</v>
      </c>
      <c r="P52" s="7">
        <f t="shared" si="7"/>
        <v>1</v>
      </c>
      <c r="Q52" s="7">
        <f t="shared" si="8"/>
        <v>1</v>
      </c>
      <c r="R52" s="69">
        <v>66.333333333333329</v>
      </c>
      <c r="S52" s="45"/>
      <c r="T52" s="45"/>
      <c r="U52" s="52">
        <f t="shared" si="9"/>
        <v>26.533333333333331</v>
      </c>
      <c r="V52" s="52">
        <f t="shared" si="10"/>
        <v>27.533333333333331</v>
      </c>
      <c r="W52" s="52">
        <f t="shared" si="11"/>
        <v>12.266666666666666</v>
      </c>
      <c r="X52" s="45"/>
      <c r="Y52" s="45"/>
      <c r="Z52" s="45"/>
      <c r="AA52" s="45"/>
    </row>
    <row r="53" spans="1:27" ht="19.5" customHeight="1" x14ac:dyDescent="0.35">
      <c r="A53" s="48">
        <f>'Sessional + End Term Assessment'!A54</f>
        <v>47</v>
      </c>
      <c r="B53" s="49" t="str">
        <f>'Sessional + End Term Assessment'!B54</f>
        <v>23ETCCS047</v>
      </c>
      <c r="C53" s="66" t="str">
        <f>'Sessional + End Term Assessment'!C54</f>
        <v>HIYA KARANPURIA</v>
      </c>
      <c r="D53" s="67"/>
      <c r="E53" s="67"/>
      <c r="F53" s="88">
        <v>10.400000000000002</v>
      </c>
      <c r="G53" s="7">
        <f t="shared" si="0"/>
        <v>1</v>
      </c>
      <c r="H53" s="7">
        <f t="shared" si="1"/>
        <v>1</v>
      </c>
      <c r="I53" s="7">
        <f t="shared" si="2"/>
        <v>1</v>
      </c>
      <c r="J53" s="88">
        <v>22.8</v>
      </c>
      <c r="K53" s="7">
        <f t="shared" si="3"/>
        <v>1</v>
      </c>
      <c r="L53" s="7">
        <f t="shared" si="4"/>
        <v>1</v>
      </c>
      <c r="M53" s="7">
        <f t="shared" si="5"/>
        <v>1</v>
      </c>
      <c r="N53" s="68">
        <v>23.8</v>
      </c>
      <c r="O53" s="7">
        <f t="shared" si="6"/>
        <v>1</v>
      </c>
      <c r="P53" s="7">
        <f t="shared" si="7"/>
        <v>1</v>
      </c>
      <c r="Q53" s="7">
        <f t="shared" si="8"/>
        <v>1</v>
      </c>
      <c r="R53" s="69">
        <v>57</v>
      </c>
      <c r="S53" s="45"/>
      <c r="T53" s="45"/>
      <c r="U53" s="52">
        <f t="shared" si="9"/>
        <v>22.8</v>
      </c>
      <c r="V53" s="52">
        <f t="shared" si="10"/>
        <v>23.8</v>
      </c>
      <c r="W53" s="52">
        <f t="shared" si="11"/>
        <v>10.400000000000002</v>
      </c>
      <c r="X53" s="45"/>
      <c r="Y53" s="45"/>
      <c r="Z53" s="45"/>
      <c r="AA53" s="45"/>
    </row>
    <row r="54" spans="1:27" ht="19.5" customHeight="1" x14ac:dyDescent="0.35">
      <c r="A54" s="48">
        <f>'Sessional + End Term Assessment'!A55</f>
        <v>48</v>
      </c>
      <c r="B54" s="49" t="str">
        <f>'Sessional + End Term Assessment'!B55</f>
        <v>23ETCCS048</v>
      </c>
      <c r="C54" s="66" t="str">
        <f>'Sessional + End Term Assessment'!C55</f>
        <v>ISHWAR SONI</v>
      </c>
      <c r="D54" s="67"/>
      <c r="E54" s="67"/>
      <c r="F54" s="88">
        <v>8.5333333333333385</v>
      </c>
      <c r="G54" s="7">
        <f t="shared" si="0"/>
        <v>1</v>
      </c>
      <c r="H54" s="7">
        <f t="shared" si="1"/>
        <v>1</v>
      </c>
      <c r="I54" s="7">
        <f t="shared" si="2"/>
        <v>0</v>
      </c>
      <c r="J54" s="88">
        <v>19.066666666666663</v>
      </c>
      <c r="K54" s="7">
        <f t="shared" si="3"/>
        <v>1</v>
      </c>
      <c r="L54" s="7">
        <f t="shared" si="4"/>
        <v>1</v>
      </c>
      <c r="M54" s="7">
        <f t="shared" si="5"/>
        <v>0</v>
      </c>
      <c r="N54" s="68">
        <v>20.066666666666663</v>
      </c>
      <c r="O54" s="7">
        <f t="shared" si="6"/>
        <v>1</v>
      </c>
      <c r="P54" s="7">
        <f t="shared" si="7"/>
        <v>1</v>
      </c>
      <c r="Q54" s="7">
        <f t="shared" si="8"/>
        <v>1</v>
      </c>
      <c r="R54" s="69">
        <v>47.666666666666664</v>
      </c>
      <c r="S54" s="45"/>
      <c r="T54" s="45"/>
      <c r="U54" s="52">
        <f t="shared" si="9"/>
        <v>19.066666666666663</v>
      </c>
      <c r="V54" s="52">
        <f t="shared" si="10"/>
        <v>20.066666666666663</v>
      </c>
      <c r="W54" s="52">
        <f t="shared" si="11"/>
        <v>8.5333333333333385</v>
      </c>
      <c r="X54" s="45"/>
      <c r="Y54" s="45"/>
      <c r="Z54" s="45"/>
      <c r="AA54" s="45"/>
    </row>
    <row r="55" spans="1:27" ht="19.5" customHeight="1" x14ac:dyDescent="0.35">
      <c r="A55" s="48">
        <f>'Sessional + End Term Assessment'!A56</f>
        <v>49</v>
      </c>
      <c r="B55" s="49" t="str">
        <f>'Sessional + End Term Assessment'!B56</f>
        <v>23ETCCS049</v>
      </c>
      <c r="C55" s="66" t="str">
        <f>'Sessional + End Term Assessment'!C56</f>
        <v>IVANSHI AGRAWAL</v>
      </c>
      <c r="D55" s="67"/>
      <c r="E55" s="67"/>
      <c r="F55" s="88">
        <v>8.0666666666666629</v>
      </c>
      <c r="G55" s="7">
        <f t="shared" si="0"/>
        <v>1</v>
      </c>
      <c r="H55" s="7">
        <f t="shared" si="1"/>
        <v>0</v>
      </c>
      <c r="I55" s="7">
        <f t="shared" si="2"/>
        <v>0</v>
      </c>
      <c r="J55" s="88">
        <v>18.133333333333333</v>
      </c>
      <c r="K55" s="7">
        <f t="shared" si="3"/>
        <v>1</v>
      </c>
      <c r="L55" s="7">
        <f t="shared" si="4"/>
        <v>1</v>
      </c>
      <c r="M55" s="7">
        <f t="shared" si="5"/>
        <v>0</v>
      </c>
      <c r="N55" s="68">
        <v>19.133333333333333</v>
      </c>
      <c r="O55" s="7">
        <f t="shared" si="6"/>
        <v>1</v>
      </c>
      <c r="P55" s="7">
        <f t="shared" si="7"/>
        <v>1</v>
      </c>
      <c r="Q55" s="7">
        <f t="shared" si="8"/>
        <v>0</v>
      </c>
      <c r="R55" s="69">
        <v>45.333333333333329</v>
      </c>
      <c r="S55" s="45"/>
      <c r="T55" s="45"/>
      <c r="U55" s="52">
        <f t="shared" si="9"/>
        <v>18.133333333333333</v>
      </c>
      <c r="V55" s="52">
        <f t="shared" si="10"/>
        <v>19.133333333333333</v>
      </c>
      <c r="W55" s="52">
        <f t="shared" si="11"/>
        <v>8.0666666666666629</v>
      </c>
      <c r="X55" s="45"/>
      <c r="Y55" s="45"/>
      <c r="Z55" s="45"/>
      <c r="AA55" s="45"/>
    </row>
    <row r="56" spans="1:27" ht="19.5" customHeight="1" x14ac:dyDescent="0.35">
      <c r="A56" s="48">
        <f>'Sessional + End Term Assessment'!A57</f>
        <v>50</v>
      </c>
      <c r="B56" s="49" t="str">
        <f>'Sessional + End Term Assessment'!B57</f>
        <v>23ETCCS050</v>
      </c>
      <c r="C56" s="66" t="str">
        <f>'Sessional + End Term Assessment'!C57</f>
        <v>JAIDEEP SINGH RAO</v>
      </c>
      <c r="D56" s="67"/>
      <c r="E56" s="67"/>
      <c r="F56" s="88">
        <v>11.333333333333332</v>
      </c>
      <c r="G56" s="7">
        <f t="shared" si="0"/>
        <v>1</v>
      </c>
      <c r="H56" s="7">
        <f t="shared" si="1"/>
        <v>1</v>
      </c>
      <c r="I56" s="7">
        <f t="shared" si="2"/>
        <v>1</v>
      </c>
      <c r="J56" s="88">
        <v>24.666666666666668</v>
      </c>
      <c r="K56" s="7">
        <f t="shared" si="3"/>
        <v>1</v>
      </c>
      <c r="L56" s="7">
        <f t="shared" si="4"/>
        <v>1</v>
      </c>
      <c r="M56" s="7">
        <f t="shared" si="5"/>
        <v>1</v>
      </c>
      <c r="N56" s="68">
        <v>25.666666666666668</v>
      </c>
      <c r="O56" s="7">
        <f t="shared" si="6"/>
        <v>1</v>
      </c>
      <c r="P56" s="7">
        <f t="shared" si="7"/>
        <v>1</v>
      </c>
      <c r="Q56" s="7">
        <f t="shared" si="8"/>
        <v>1</v>
      </c>
      <c r="R56" s="69">
        <v>61.666666666666671</v>
      </c>
      <c r="S56" s="45"/>
      <c r="T56" s="45"/>
      <c r="U56" s="52">
        <f t="shared" si="9"/>
        <v>24.666666666666668</v>
      </c>
      <c r="V56" s="52">
        <f t="shared" si="10"/>
        <v>25.666666666666668</v>
      </c>
      <c r="W56" s="52">
        <f t="shared" si="11"/>
        <v>11.333333333333332</v>
      </c>
      <c r="X56" s="45"/>
      <c r="Y56" s="45"/>
      <c r="Z56" s="45"/>
      <c r="AA56" s="45"/>
    </row>
    <row r="57" spans="1:27" ht="19.5" customHeight="1" x14ac:dyDescent="0.35">
      <c r="A57" s="48">
        <f>'Sessional + End Term Assessment'!A58</f>
        <v>51</v>
      </c>
      <c r="B57" s="49" t="str">
        <f>'Sessional + End Term Assessment'!B58</f>
        <v>23ETCCS051</v>
      </c>
      <c r="C57" s="66" t="str">
        <f>'Sessional + End Term Assessment'!C58</f>
        <v>JAISHEEL JAIN</v>
      </c>
      <c r="D57" s="67"/>
      <c r="E57" s="67"/>
      <c r="F57" s="88">
        <v>11.800000000000008</v>
      </c>
      <c r="G57" s="7">
        <f t="shared" si="0"/>
        <v>1</v>
      </c>
      <c r="H57" s="7">
        <f t="shared" si="1"/>
        <v>1</v>
      </c>
      <c r="I57" s="7">
        <f t="shared" si="2"/>
        <v>1</v>
      </c>
      <c r="J57" s="88">
        <v>25.599999999999998</v>
      </c>
      <c r="K57" s="7">
        <f t="shared" si="3"/>
        <v>1</v>
      </c>
      <c r="L57" s="7">
        <f t="shared" si="4"/>
        <v>1</v>
      </c>
      <c r="M57" s="7">
        <f t="shared" si="5"/>
        <v>1</v>
      </c>
      <c r="N57" s="68">
        <v>26.599999999999998</v>
      </c>
      <c r="O57" s="7">
        <f t="shared" si="6"/>
        <v>1</v>
      </c>
      <c r="P57" s="7">
        <f t="shared" si="7"/>
        <v>1</v>
      </c>
      <c r="Q57" s="7">
        <f t="shared" si="8"/>
        <v>1</v>
      </c>
      <c r="R57" s="69">
        <v>64</v>
      </c>
      <c r="S57" s="45"/>
      <c r="T57" s="45"/>
      <c r="U57" s="52">
        <f t="shared" si="9"/>
        <v>25.599999999999998</v>
      </c>
      <c r="V57" s="52">
        <f t="shared" si="10"/>
        <v>26.599999999999998</v>
      </c>
      <c r="W57" s="52">
        <f t="shared" si="11"/>
        <v>11.800000000000008</v>
      </c>
      <c r="X57" s="45"/>
      <c r="Y57" s="45"/>
      <c r="Z57" s="45"/>
      <c r="AA57" s="45"/>
    </row>
    <row r="58" spans="1:27" ht="19.5" customHeight="1" x14ac:dyDescent="0.35">
      <c r="A58" s="48">
        <f>'Sessional + End Term Assessment'!A59</f>
        <v>52</v>
      </c>
      <c r="B58" s="49" t="str">
        <f>'Sessional + End Term Assessment'!B59</f>
        <v>23ETCCS052</v>
      </c>
      <c r="C58" s="66" t="str">
        <f>'Sessional + End Term Assessment'!C59</f>
        <v>JAY NIGAM</v>
      </c>
      <c r="D58" s="67"/>
      <c r="E58" s="67"/>
      <c r="F58" s="88">
        <v>9.9333333333333265</v>
      </c>
      <c r="G58" s="7">
        <f t="shared" si="0"/>
        <v>1</v>
      </c>
      <c r="H58" s="7">
        <f t="shared" si="1"/>
        <v>1</v>
      </c>
      <c r="I58" s="7">
        <f t="shared" si="2"/>
        <v>1</v>
      </c>
      <c r="J58" s="88">
        <v>21.866666666666671</v>
      </c>
      <c r="K58" s="7">
        <f t="shared" si="3"/>
        <v>1</v>
      </c>
      <c r="L58" s="7">
        <f t="shared" si="4"/>
        <v>1</v>
      </c>
      <c r="M58" s="7">
        <f t="shared" si="5"/>
        <v>1</v>
      </c>
      <c r="N58" s="68">
        <v>22.866666666666671</v>
      </c>
      <c r="O58" s="7">
        <f t="shared" si="6"/>
        <v>1</v>
      </c>
      <c r="P58" s="7">
        <f t="shared" si="7"/>
        <v>1</v>
      </c>
      <c r="Q58" s="7">
        <f t="shared" si="8"/>
        <v>1</v>
      </c>
      <c r="R58" s="69">
        <v>54.666666666666671</v>
      </c>
      <c r="S58" s="45"/>
      <c r="T58" s="45"/>
      <c r="U58" s="52">
        <f t="shared" si="9"/>
        <v>21.866666666666671</v>
      </c>
      <c r="V58" s="52">
        <f t="shared" si="10"/>
        <v>22.866666666666671</v>
      </c>
      <c r="W58" s="52">
        <f t="shared" si="11"/>
        <v>9.9333333333333265</v>
      </c>
      <c r="X58" s="45"/>
      <c r="Y58" s="45"/>
      <c r="Z58" s="45"/>
      <c r="AA58" s="45"/>
    </row>
    <row r="59" spans="1:27" ht="19.5" customHeight="1" x14ac:dyDescent="0.35">
      <c r="A59" s="48">
        <f>'Sessional + End Term Assessment'!A60</f>
        <v>53</v>
      </c>
      <c r="B59" s="49" t="str">
        <f>'Sessional + End Term Assessment'!B60</f>
        <v>23ETCCS053</v>
      </c>
      <c r="C59" s="66" t="str">
        <f>'Sessional + End Term Assessment'!C60</f>
        <v>JAY SHARMA</v>
      </c>
      <c r="D59" s="67"/>
      <c r="E59" s="67"/>
      <c r="F59" s="88">
        <v>9.4666666666666686</v>
      </c>
      <c r="G59" s="7">
        <f t="shared" si="0"/>
        <v>1</v>
      </c>
      <c r="H59" s="7">
        <f t="shared" si="1"/>
        <v>1</v>
      </c>
      <c r="I59" s="7">
        <f t="shared" si="2"/>
        <v>0</v>
      </c>
      <c r="J59" s="88">
        <v>20.93333333333333</v>
      </c>
      <c r="K59" s="7">
        <f t="shared" si="3"/>
        <v>1</v>
      </c>
      <c r="L59" s="7">
        <f t="shared" si="4"/>
        <v>1</v>
      </c>
      <c r="M59" s="7">
        <f t="shared" si="5"/>
        <v>1</v>
      </c>
      <c r="N59" s="68">
        <v>21.93333333333333</v>
      </c>
      <c r="O59" s="7">
        <f t="shared" si="6"/>
        <v>1</v>
      </c>
      <c r="P59" s="7">
        <f t="shared" si="7"/>
        <v>1</v>
      </c>
      <c r="Q59" s="7">
        <f t="shared" si="8"/>
        <v>1</v>
      </c>
      <c r="R59" s="69">
        <v>52.333333333333329</v>
      </c>
      <c r="S59" s="45"/>
      <c r="T59" s="45"/>
      <c r="U59" s="52">
        <f t="shared" si="9"/>
        <v>20.93333333333333</v>
      </c>
      <c r="V59" s="52">
        <f t="shared" si="10"/>
        <v>21.93333333333333</v>
      </c>
      <c r="W59" s="52">
        <f t="shared" si="11"/>
        <v>9.4666666666666686</v>
      </c>
      <c r="X59" s="45"/>
      <c r="Y59" s="45"/>
      <c r="Z59" s="45"/>
      <c r="AA59" s="45"/>
    </row>
    <row r="60" spans="1:27" ht="19.5" customHeight="1" x14ac:dyDescent="0.35">
      <c r="A60" s="48">
        <f>'Sessional + End Term Assessment'!A61</f>
        <v>54</v>
      </c>
      <c r="B60" s="49" t="str">
        <f>'Sessional + End Term Assessment'!B61</f>
        <v>23ETCCS054</v>
      </c>
      <c r="C60" s="66" t="str">
        <f>'Sessional + End Term Assessment'!C61</f>
        <v>JAY SINGHVI</v>
      </c>
      <c r="D60" s="67"/>
      <c r="E60" s="67"/>
      <c r="F60" s="88">
        <v>12.733333333333334</v>
      </c>
      <c r="G60" s="7">
        <f t="shared" si="0"/>
        <v>1</v>
      </c>
      <c r="H60" s="7">
        <f t="shared" si="1"/>
        <v>1</v>
      </c>
      <c r="I60" s="7">
        <f t="shared" si="2"/>
        <v>1</v>
      </c>
      <c r="J60" s="88">
        <v>27.466666666666669</v>
      </c>
      <c r="K60" s="7">
        <f t="shared" si="3"/>
        <v>1</v>
      </c>
      <c r="L60" s="7">
        <f t="shared" si="4"/>
        <v>1</v>
      </c>
      <c r="M60" s="7">
        <f t="shared" si="5"/>
        <v>1</v>
      </c>
      <c r="N60" s="68">
        <v>28.466666666666669</v>
      </c>
      <c r="O60" s="7">
        <f t="shared" si="6"/>
        <v>1</v>
      </c>
      <c r="P60" s="7">
        <f t="shared" si="7"/>
        <v>1</v>
      </c>
      <c r="Q60" s="7">
        <f t="shared" si="8"/>
        <v>1</v>
      </c>
      <c r="R60" s="69">
        <v>68.666666666666671</v>
      </c>
      <c r="S60" s="45"/>
      <c r="T60" s="45"/>
      <c r="U60" s="52">
        <f t="shared" si="9"/>
        <v>27.466666666666669</v>
      </c>
      <c r="V60" s="52">
        <f t="shared" si="10"/>
        <v>28.466666666666669</v>
      </c>
      <c r="W60" s="52">
        <f t="shared" si="11"/>
        <v>12.733333333333334</v>
      </c>
      <c r="X60" s="45"/>
      <c r="Y60" s="45"/>
      <c r="Z60" s="45"/>
      <c r="AA60" s="45"/>
    </row>
    <row r="61" spans="1:27" ht="19.5" customHeight="1" x14ac:dyDescent="0.35">
      <c r="A61" s="48">
        <f>'Sessional + End Term Assessment'!A62</f>
        <v>55</v>
      </c>
      <c r="B61" s="49" t="str">
        <f>'Sessional + End Term Assessment'!B62</f>
        <v>23ETCCS055</v>
      </c>
      <c r="C61" s="66" t="str">
        <f>'Sessional + End Term Assessment'!C62</f>
        <v>JAYA SINGH</v>
      </c>
      <c r="D61" s="67"/>
      <c r="E61" s="67"/>
      <c r="F61" s="88">
        <v>8.5333333333333385</v>
      </c>
      <c r="G61" s="7">
        <f t="shared" si="0"/>
        <v>1</v>
      </c>
      <c r="H61" s="7">
        <f t="shared" si="1"/>
        <v>1</v>
      </c>
      <c r="I61" s="7">
        <f t="shared" si="2"/>
        <v>0</v>
      </c>
      <c r="J61" s="88">
        <v>19.066666666666663</v>
      </c>
      <c r="K61" s="7">
        <f t="shared" si="3"/>
        <v>1</v>
      </c>
      <c r="L61" s="7">
        <f t="shared" si="4"/>
        <v>1</v>
      </c>
      <c r="M61" s="7">
        <f t="shared" si="5"/>
        <v>0</v>
      </c>
      <c r="N61" s="68">
        <v>20.066666666666663</v>
      </c>
      <c r="O61" s="7">
        <f t="shared" si="6"/>
        <v>1</v>
      </c>
      <c r="P61" s="7">
        <f t="shared" si="7"/>
        <v>1</v>
      </c>
      <c r="Q61" s="7">
        <f t="shared" si="8"/>
        <v>1</v>
      </c>
      <c r="R61" s="69">
        <v>47.666666666666664</v>
      </c>
      <c r="S61" s="45"/>
      <c r="T61" s="45"/>
      <c r="U61" s="52">
        <f t="shared" si="9"/>
        <v>19.066666666666663</v>
      </c>
      <c r="V61" s="52">
        <f t="shared" si="10"/>
        <v>20.066666666666663</v>
      </c>
      <c r="W61" s="52">
        <f t="shared" si="11"/>
        <v>8.5333333333333385</v>
      </c>
      <c r="X61" s="45"/>
      <c r="Y61" s="45"/>
      <c r="Z61" s="45"/>
      <c r="AA61" s="45"/>
    </row>
    <row r="62" spans="1:27" ht="19.5" customHeight="1" x14ac:dyDescent="0.35">
      <c r="A62" s="48">
        <f>'Sessional + End Term Assessment'!A63</f>
        <v>56</v>
      </c>
      <c r="B62" s="49" t="str">
        <f>'Sessional + End Term Assessment'!B63</f>
        <v>23ETCCS056</v>
      </c>
      <c r="C62" s="66" t="str">
        <f>'Sessional + End Term Assessment'!C63</f>
        <v>JAYAM JAIN</v>
      </c>
      <c r="D62" s="67"/>
      <c r="E62" s="67"/>
      <c r="F62" s="88">
        <v>10.400000000000002</v>
      </c>
      <c r="G62" s="7">
        <f t="shared" si="0"/>
        <v>1</v>
      </c>
      <c r="H62" s="7">
        <f t="shared" si="1"/>
        <v>1</v>
      </c>
      <c r="I62" s="7">
        <f t="shared" si="2"/>
        <v>1</v>
      </c>
      <c r="J62" s="88">
        <v>22.8</v>
      </c>
      <c r="K62" s="7">
        <f t="shared" si="3"/>
        <v>1</v>
      </c>
      <c r="L62" s="7">
        <f t="shared" si="4"/>
        <v>1</v>
      </c>
      <c r="M62" s="7">
        <f t="shared" si="5"/>
        <v>1</v>
      </c>
      <c r="N62" s="68">
        <v>23.8</v>
      </c>
      <c r="O62" s="7">
        <f t="shared" si="6"/>
        <v>1</v>
      </c>
      <c r="P62" s="7">
        <f t="shared" si="7"/>
        <v>1</v>
      </c>
      <c r="Q62" s="7">
        <f t="shared" si="8"/>
        <v>1</v>
      </c>
      <c r="R62" s="69">
        <v>57</v>
      </c>
      <c r="S62" s="45"/>
      <c r="T62" s="45"/>
      <c r="U62" s="52">
        <f t="shared" si="9"/>
        <v>22.8</v>
      </c>
      <c r="V62" s="52">
        <f t="shared" si="10"/>
        <v>23.8</v>
      </c>
      <c r="W62" s="52">
        <f t="shared" si="11"/>
        <v>10.400000000000002</v>
      </c>
      <c r="X62" s="45"/>
      <c r="Y62" s="45"/>
      <c r="Z62" s="45"/>
      <c r="AA62" s="45"/>
    </row>
    <row r="63" spans="1:27" ht="19.5" customHeight="1" x14ac:dyDescent="0.35">
      <c r="A63" s="48">
        <f>'Sessional + End Term Assessment'!A64</f>
        <v>57</v>
      </c>
      <c r="B63" s="49" t="str">
        <f>'Sessional + End Term Assessment'!B64</f>
        <v>23ETCCS057</v>
      </c>
      <c r="C63" s="66" t="str">
        <f>'Sessional + End Term Assessment'!C64</f>
        <v>JAYESH GAYRI</v>
      </c>
      <c r="D63" s="67"/>
      <c r="E63" s="67"/>
      <c r="F63" s="88">
        <v>8.0666666666666629</v>
      </c>
      <c r="G63" s="7">
        <f t="shared" si="0"/>
        <v>1</v>
      </c>
      <c r="H63" s="7">
        <f t="shared" si="1"/>
        <v>0</v>
      </c>
      <c r="I63" s="7">
        <f t="shared" si="2"/>
        <v>0</v>
      </c>
      <c r="J63" s="88">
        <v>18.133333333333333</v>
      </c>
      <c r="K63" s="7">
        <f t="shared" si="3"/>
        <v>1</v>
      </c>
      <c r="L63" s="7">
        <f t="shared" si="4"/>
        <v>1</v>
      </c>
      <c r="M63" s="7">
        <f t="shared" si="5"/>
        <v>0</v>
      </c>
      <c r="N63" s="68">
        <v>19.133333333333333</v>
      </c>
      <c r="O63" s="7">
        <f t="shared" si="6"/>
        <v>1</v>
      </c>
      <c r="P63" s="7">
        <f t="shared" si="7"/>
        <v>1</v>
      </c>
      <c r="Q63" s="7">
        <f t="shared" si="8"/>
        <v>0</v>
      </c>
      <c r="R63" s="69">
        <v>45.333333333333329</v>
      </c>
      <c r="S63" s="45"/>
      <c r="T63" s="45"/>
      <c r="U63" s="52">
        <f t="shared" si="9"/>
        <v>18.133333333333333</v>
      </c>
      <c r="V63" s="52">
        <f t="shared" si="10"/>
        <v>19.133333333333333</v>
      </c>
      <c r="W63" s="52">
        <f t="shared" si="11"/>
        <v>8.0666666666666629</v>
      </c>
      <c r="X63" s="45"/>
      <c r="Y63" s="45"/>
      <c r="Z63" s="45"/>
      <c r="AA63" s="45"/>
    </row>
    <row r="64" spans="1:27" ht="19.5" customHeight="1" x14ac:dyDescent="0.35">
      <c r="A64" s="48">
        <f>'Sessional + End Term Assessment'!A65</f>
        <v>58</v>
      </c>
      <c r="B64" s="49" t="str">
        <f>'Sessional + End Term Assessment'!B65</f>
        <v>23ETCCS058</v>
      </c>
      <c r="C64" s="66" t="str">
        <f>'Sessional + End Term Assessment'!C65</f>
        <v>JAYESH KALYANA</v>
      </c>
      <c r="D64" s="67"/>
      <c r="E64" s="67"/>
      <c r="F64" s="88">
        <v>8.5333333333333385</v>
      </c>
      <c r="G64" s="7">
        <f t="shared" si="0"/>
        <v>1</v>
      </c>
      <c r="H64" s="7">
        <f t="shared" si="1"/>
        <v>1</v>
      </c>
      <c r="I64" s="7">
        <f t="shared" si="2"/>
        <v>0</v>
      </c>
      <c r="J64" s="88">
        <v>19.066666666666663</v>
      </c>
      <c r="K64" s="7">
        <f t="shared" si="3"/>
        <v>1</v>
      </c>
      <c r="L64" s="7">
        <f t="shared" si="4"/>
        <v>1</v>
      </c>
      <c r="M64" s="7">
        <f t="shared" si="5"/>
        <v>0</v>
      </c>
      <c r="N64" s="68">
        <v>20.066666666666663</v>
      </c>
      <c r="O64" s="7">
        <f t="shared" si="6"/>
        <v>1</v>
      </c>
      <c r="P64" s="7">
        <f t="shared" si="7"/>
        <v>1</v>
      </c>
      <c r="Q64" s="7">
        <f t="shared" si="8"/>
        <v>1</v>
      </c>
      <c r="R64" s="69">
        <v>47.666666666666664</v>
      </c>
      <c r="S64" s="45"/>
      <c r="T64" s="45"/>
      <c r="U64" s="52">
        <f t="shared" si="9"/>
        <v>19.066666666666663</v>
      </c>
      <c r="V64" s="52">
        <f t="shared" si="10"/>
        <v>20.066666666666663</v>
      </c>
      <c r="W64" s="52">
        <f t="shared" si="11"/>
        <v>8.5333333333333385</v>
      </c>
      <c r="X64" s="45"/>
      <c r="Y64" s="45"/>
      <c r="Z64" s="45"/>
      <c r="AA64" s="45"/>
    </row>
    <row r="65" spans="1:27" ht="19.5" customHeight="1" x14ac:dyDescent="0.35">
      <c r="A65" s="48">
        <f>'Sessional + End Term Assessment'!A66</f>
        <v>59</v>
      </c>
      <c r="B65" s="49" t="str">
        <f>'Sessional + End Term Assessment'!B66</f>
        <v>23ETCCS059</v>
      </c>
      <c r="C65" s="66" t="str">
        <f>'Sessional + End Term Assessment'!C66</f>
        <v>KANISHK RAJAWAT</v>
      </c>
      <c r="D65" s="67"/>
      <c r="E65" s="67"/>
      <c r="F65" s="88">
        <v>8.5333333333333385</v>
      </c>
      <c r="G65" s="7">
        <f t="shared" si="0"/>
        <v>1</v>
      </c>
      <c r="H65" s="7">
        <f t="shared" si="1"/>
        <v>1</v>
      </c>
      <c r="I65" s="7">
        <f t="shared" si="2"/>
        <v>0</v>
      </c>
      <c r="J65" s="88">
        <v>19.066666666666663</v>
      </c>
      <c r="K65" s="7">
        <f t="shared" si="3"/>
        <v>1</v>
      </c>
      <c r="L65" s="7">
        <f t="shared" si="4"/>
        <v>1</v>
      </c>
      <c r="M65" s="7">
        <f t="shared" si="5"/>
        <v>0</v>
      </c>
      <c r="N65" s="68">
        <v>20.066666666666663</v>
      </c>
      <c r="O65" s="7">
        <f t="shared" si="6"/>
        <v>1</v>
      </c>
      <c r="P65" s="7">
        <f t="shared" si="7"/>
        <v>1</v>
      </c>
      <c r="Q65" s="7">
        <f t="shared" si="8"/>
        <v>1</v>
      </c>
      <c r="R65" s="69">
        <v>47.666666666666664</v>
      </c>
      <c r="S65" s="45"/>
      <c r="T65" s="45"/>
      <c r="U65" s="52">
        <f t="shared" si="9"/>
        <v>19.066666666666663</v>
      </c>
      <c r="V65" s="52">
        <f t="shared" si="10"/>
        <v>20.066666666666663</v>
      </c>
      <c r="W65" s="52">
        <f t="shared" si="11"/>
        <v>8.5333333333333385</v>
      </c>
      <c r="X65" s="45"/>
      <c r="Y65" s="45"/>
      <c r="Z65" s="45"/>
      <c r="AA65" s="45"/>
    </row>
    <row r="66" spans="1:27" ht="19.5" customHeight="1" x14ac:dyDescent="0.35">
      <c r="A66" s="48">
        <f>'Sessional + End Term Assessment'!A67</f>
        <v>60</v>
      </c>
      <c r="B66" s="49" t="str">
        <f>'Sessional + End Term Assessment'!B67</f>
        <v>23ETCCS060</v>
      </c>
      <c r="C66" s="66" t="str">
        <f>'Sessional + End Term Assessment'!C67</f>
        <v>KAVISH PATEL</v>
      </c>
      <c r="D66" s="67"/>
      <c r="E66" s="67"/>
      <c r="F66" s="88">
        <v>9.4666666666666686</v>
      </c>
      <c r="G66" s="7">
        <f t="shared" si="0"/>
        <v>1</v>
      </c>
      <c r="H66" s="7">
        <f t="shared" si="1"/>
        <v>1</v>
      </c>
      <c r="I66" s="7">
        <f t="shared" si="2"/>
        <v>0</v>
      </c>
      <c r="J66" s="88">
        <v>20.93333333333333</v>
      </c>
      <c r="K66" s="7">
        <f t="shared" si="3"/>
        <v>1</v>
      </c>
      <c r="L66" s="7">
        <f t="shared" si="4"/>
        <v>1</v>
      </c>
      <c r="M66" s="7">
        <f t="shared" si="5"/>
        <v>1</v>
      </c>
      <c r="N66" s="68">
        <v>21.93333333333333</v>
      </c>
      <c r="O66" s="7">
        <f t="shared" si="6"/>
        <v>1</v>
      </c>
      <c r="P66" s="7">
        <f t="shared" si="7"/>
        <v>1</v>
      </c>
      <c r="Q66" s="7">
        <f t="shared" si="8"/>
        <v>1</v>
      </c>
      <c r="R66" s="69">
        <v>52.333333333333329</v>
      </c>
      <c r="S66" s="45"/>
      <c r="T66" s="45"/>
      <c r="U66" s="52">
        <f t="shared" si="9"/>
        <v>20.93333333333333</v>
      </c>
      <c r="V66" s="52">
        <f t="shared" si="10"/>
        <v>21.93333333333333</v>
      </c>
      <c r="W66" s="52">
        <f t="shared" si="11"/>
        <v>9.4666666666666686</v>
      </c>
      <c r="X66" s="45"/>
      <c r="Y66" s="45"/>
      <c r="Z66" s="45"/>
      <c r="AA66" s="45"/>
    </row>
    <row r="67" spans="1:27" ht="19.5" customHeight="1" x14ac:dyDescent="0.35">
      <c r="A67" s="48">
        <f>'Sessional + End Term Assessment'!A68</f>
        <v>61</v>
      </c>
      <c r="B67" s="49" t="str">
        <f>'Sessional + End Term Assessment'!B68</f>
        <v>23ETCCS061</v>
      </c>
      <c r="C67" s="66" t="str">
        <f>'Sessional + End Term Assessment'!C68</f>
        <v>KHUSHAL DAK</v>
      </c>
      <c r="D67" s="67"/>
      <c r="E67" s="67"/>
      <c r="F67" s="88">
        <v>9.9333333333333265</v>
      </c>
      <c r="G67" s="7">
        <f t="shared" si="0"/>
        <v>1</v>
      </c>
      <c r="H67" s="7">
        <f t="shared" si="1"/>
        <v>1</v>
      </c>
      <c r="I67" s="7">
        <f t="shared" si="2"/>
        <v>1</v>
      </c>
      <c r="J67" s="88">
        <v>21.866666666666671</v>
      </c>
      <c r="K67" s="7">
        <f t="shared" si="3"/>
        <v>1</v>
      </c>
      <c r="L67" s="7">
        <f t="shared" si="4"/>
        <v>1</v>
      </c>
      <c r="M67" s="7">
        <f t="shared" si="5"/>
        <v>1</v>
      </c>
      <c r="N67" s="68">
        <v>22.866666666666671</v>
      </c>
      <c r="O67" s="7">
        <f t="shared" si="6"/>
        <v>1</v>
      </c>
      <c r="P67" s="7">
        <f t="shared" si="7"/>
        <v>1</v>
      </c>
      <c r="Q67" s="7">
        <f t="shared" si="8"/>
        <v>1</v>
      </c>
      <c r="R67" s="69">
        <v>54.666666666666671</v>
      </c>
      <c r="S67" s="45"/>
      <c r="T67" s="45"/>
      <c r="U67" s="52">
        <f t="shared" si="9"/>
        <v>21.866666666666671</v>
      </c>
      <c r="V67" s="52">
        <f t="shared" si="10"/>
        <v>22.866666666666671</v>
      </c>
      <c r="W67" s="52">
        <f t="shared" si="11"/>
        <v>9.9333333333333265</v>
      </c>
      <c r="X67" s="45"/>
      <c r="Y67" s="45"/>
      <c r="Z67" s="45"/>
      <c r="AA67" s="45"/>
    </row>
    <row r="68" spans="1:27" ht="19.5" customHeight="1" x14ac:dyDescent="0.35">
      <c r="A68" s="48">
        <f>'Sessional + End Term Assessment'!A69</f>
        <v>62</v>
      </c>
      <c r="B68" s="49" t="str">
        <f>'Sessional + End Term Assessment'!B69</f>
        <v>23ETCCS062</v>
      </c>
      <c r="C68" s="66" t="str">
        <f>'Sessional + End Term Assessment'!C69</f>
        <v>KHUSHAL TAMBAR</v>
      </c>
      <c r="D68" s="67"/>
      <c r="E68" s="67"/>
      <c r="F68" s="88">
        <v>8.0666666666666629</v>
      </c>
      <c r="G68" s="7">
        <f t="shared" si="0"/>
        <v>1</v>
      </c>
      <c r="H68" s="7">
        <f t="shared" si="1"/>
        <v>0</v>
      </c>
      <c r="I68" s="7">
        <f t="shared" si="2"/>
        <v>0</v>
      </c>
      <c r="J68" s="88">
        <v>18.133333333333333</v>
      </c>
      <c r="K68" s="7">
        <f t="shared" si="3"/>
        <v>1</v>
      </c>
      <c r="L68" s="7">
        <f t="shared" si="4"/>
        <v>1</v>
      </c>
      <c r="M68" s="7">
        <f t="shared" si="5"/>
        <v>0</v>
      </c>
      <c r="N68" s="68">
        <v>19.133333333333333</v>
      </c>
      <c r="O68" s="7">
        <f t="shared" si="6"/>
        <v>1</v>
      </c>
      <c r="P68" s="7">
        <f t="shared" si="7"/>
        <v>1</v>
      </c>
      <c r="Q68" s="7">
        <f t="shared" si="8"/>
        <v>0</v>
      </c>
      <c r="R68" s="69">
        <v>45.333333333333329</v>
      </c>
      <c r="S68" s="45"/>
      <c r="T68" s="45"/>
      <c r="U68" s="52">
        <f t="shared" si="9"/>
        <v>18.133333333333333</v>
      </c>
      <c r="V68" s="52">
        <f t="shared" si="10"/>
        <v>19.133333333333333</v>
      </c>
      <c r="W68" s="52">
        <f t="shared" si="11"/>
        <v>8.0666666666666629</v>
      </c>
      <c r="X68" s="45"/>
      <c r="Y68" s="45"/>
      <c r="Z68" s="45"/>
      <c r="AA68" s="45"/>
    </row>
    <row r="69" spans="1:27" ht="19.5" customHeight="1" x14ac:dyDescent="0.35">
      <c r="A69" s="48">
        <f>'Sessional + End Term Assessment'!A70</f>
        <v>63</v>
      </c>
      <c r="B69" s="49" t="str">
        <f>'Sessional + End Term Assessment'!B70</f>
        <v>23ETCCS063</v>
      </c>
      <c r="C69" s="66" t="str">
        <f>'Sessional + End Term Assessment'!C70</f>
        <v>KHUSHBU BISHT</v>
      </c>
      <c r="D69" s="67"/>
      <c r="E69" s="67"/>
      <c r="F69" s="88">
        <v>10.866666666666667</v>
      </c>
      <c r="G69" s="7">
        <f t="shared" si="0"/>
        <v>1</v>
      </c>
      <c r="H69" s="7">
        <f t="shared" si="1"/>
        <v>1</v>
      </c>
      <c r="I69" s="7">
        <f t="shared" si="2"/>
        <v>1</v>
      </c>
      <c r="J69" s="88">
        <v>23.733333333333334</v>
      </c>
      <c r="K69" s="7">
        <f t="shared" si="3"/>
        <v>1</v>
      </c>
      <c r="L69" s="7">
        <f t="shared" si="4"/>
        <v>1</v>
      </c>
      <c r="M69" s="7">
        <f t="shared" si="5"/>
        <v>1</v>
      </c>
      <c r="N69" s="68">
        <v>24.733333333333334</v>
      </c>
      <c r="O69" s="7">
        <f t="shared" si="6"/>
        <v>1</v>
      </c>
      <c r="P69" s="7">
        <f t="shared" si="7"/>
        <v>1</v>
      </c>
      <c r="Q69" s="7">
        <f t="shared" si="8"/>
        <v>1</v>
      </c>
      <c r="R69" s="69">
        <v>59.333333333333336</v>
      </c>
      <c r="S69" s="45"/>
      <c r="T69" s="45"/>
      <c r="U69" s="52">
        <f t="shared" si="9"/>
        <v>23.733333333333334</v>
      </c>
      <c r="V69" s="52">
        <f t="shared" si="10"/>
        <v>24.733333333333334</v>
      </c>
      <c r="W69" s="52">
        <f t="shared" si="11"/>
        <v>10.866666666666667</v>
      </c>
      <c r="X69" s="45"/>
      <c r="Y69" s="45"/>
      <c r="Z69" s="45"/>
      <c r="AA69" s="45"/>
    </row>
    <row r="70" spans="1:27" ht="19.5" customHeight="1" x14ac:dyDescent="0.35">
      <c r="A70" s="48">
        <f>'Sessional + End Term Assessment'!A71</f>
        <v>64</v>
      </c>
      <c r="B70" s="49" t="str">
        <f>'Sessional + End Term Assessment'!B71</f>
        <v>23ETCCS064</v>
      </c>
      <c r="C70" s="66" t="str">
        <f>'Sessional + End Term Assessment'!C71</f>
        <v>KHUSHI JAIN</v>
      </c>
      <c r="D70" s="67"/>
      <c r="E70" s="67"/>
      <c r="F70" s="88">
        <v>11.333333333333332</v>
      </c>
      <c r="G70" s="7">
        <f t="shared" si="0"/>
        <v>1</v>
      </c>
      <c r="H70" s="7">
        <f t="shared" si="1"/>
        <v>1</v>
      </c>
      <c r="I70" s="7">
        <f t="shared" si="2"/>
        <v>1</v>
      </c>
      <c r="J70" s="88">
        <v>24.666666666666668</v>
      </c>
      <c r="K70" s="7">
        <f t="shared" si="3"/>
        <v>1</v>
      </c>
      <c r="L70" s="7">
        <f t="shared" si="4"/>
        <v>1</v>
      </c>
      <c r="M70" s="7">
        <f t="shared" si="5"/>
        <v>1</v>
      </c>
      <c r="N70" s="68">
        <v>25.666666666666668</v>
      </c>
      <c r="O70" s="7">
        <f t="shared" si="6"/>
        <v>1</v>
      </c>
      <c r="P70" s="7">
        <f t="shared" si="7"/>
        <v>1</v>
      </c>
      <c r="Q70" s="7">
        <f t="shared" si="8"/>
        <v>1</v>
      </c>
      <c r="R70" s="69">
        <v>61.666666666666671</v>
      </c>
      <c r="S70" s="45"/>
      <c r="T70" s="45"/>
      <c r="U70" s="52">
        <f t="shared" si="9"/>
        <v>24.666666666666668</v>
      </c>
      <c r="V70" s="52">
        <f t="shared" si="10"/>
        <v>25.666666666666668</v>
      </c>
      <c r="W70" s="52">
        <f t="shared" si="11"/>
        <v>11.333333333333332</v>
      </c>
      <c r="X70" s="45"/>
      <c r="Y70" s="45"/>
      <c r="Z70" s="45"/>
      <c r="AA70" s="45"/>
    </row>
    <row r="71" spans="1:27" ht="19.5" customHeight="1" x14ac:dyDescent="0.35">
      <c r="A71" s="48">
        <f>'Sessional + End Term Assessment'!A72</f>
        <v>65</v>
      </c>
      <c r="B71" s="49" t="str">
        <f>'Sessional + End Term Assessment'!B72</f>
        <v>23ETCCS065</v>
      </c>
      <c r="C71" s="66" t="str">
        <f>'Sessional + End Term Assessment'!C72</f>
        <v>KOMAL SHARMA</v>
      </c>
      <c r="D71" s="67"/>
      <c r="E71" s="67"/>
      <c r="F71" s="88">
        <v>8.5333333333333385</v>
      </c>
      <c r="G71" s="7">
        <f t="shared" si="0"/>
        <v>1</v>
      </c>
      <c r="H71" s="7">
        <f t="shared" si="1"/>
        <v>1</v>
      </c>
      <c r="I71" s="7">
        <f t="shared" si="2"/>
        <v>0</v>
      </c>
      <c r="J71" s="88">
        <v>19.066666666666663</v>
      </c>
      <c r="K71" s="7">
        <f t="shared" si="3"/>
        <v>1</v>
      </c>
      <c r="L71" s="7">
        <f t="shared" si="4"/>
        <v>1</v>
      </c>
      <c r="M71" s="7">
        <f t="shared" si="5"/>
        <v>0</v>
      </c>
      <c r="N71" s="68">
        <v>20.066666666666663</v>
      </c>
      <c r="O71" s="7">
        <f t="shared" si="6"/>
        <v>1</v>
      </c>
      <c r="P71" s="7">
        <f t="shared" si="7"/>
        <v>1</v>
      </c>
      <c r="Q71" s="7">
        <f t="shared" si="8"/>
        <v>1</v>
      </c>
      <c r="R71" s="69">
        <v>47.666666666666664</v>
      </c>
      <c r="S71" s="45"/>
      <c r="T71" s="45"/>
      <c r="U71" s="52">
        <f t="shared" si="9"/>
        <v>19.066666666666663</v>
      </c>
      <c r="V71" s="52">
        <f t="shared" si="10"/>
        <v>20.066666666666663</v>
      </c>
      <c r="W71" s="52">
        <f t="shared" si="11"/>
        <v>8.5333333333333385</v>
      </c>
      <c r="X71" s="45"/>
      <c r="Y71" s="45"/>
      <c r="Z71" s="45"/>
      <c r="AA71" s="45"/>
    </row>
    <row r="72" spans="1:27" ht="19.5" customHeight="1" x14ac:dyDescent="0.35">
      <c r="A72" s="48">
        <f>'Sessional + End Term Assessment'!A73</f>
        <v>66</v>
      </c>
      <c r="B72" s="49" t="str">
        <f>'Sessional + End Term Assessment'!B73</f>
        <v>23ETCCS066</v>
      </c>
      <c r="C72" s="66" t="str">
        <f>'Sessional + End Term Assessment'!C73</f>
        <v>KRATIK SHARMA</v>
      </c>
      <c r="D72" s="67"/>
      <c r="E72" s="67"/>
      <c r="F72" s="88">
        <v>9</v>
      </c>
      <c r="G72" s="7">
        <f t="shared" si="0"/>
        <v>1</v>
      </c>
      <c r="H72" s="7">
        <f t="shared" si="1"/>
        <v>1</v>
      </c>
      <c r="I72" s="7">
        <f t="shared" si="2"/>
        <v>0</v>
      </c>
      <c r="J72" s="88">
        <v>20</v>
      </c>
      <c r="K72" s="7">
        <f t="shared" si="3"/>
        <v>1</v>
      </c>
      <c r="L72" s="7">
        <f t="shared" si="4"/>
        <v>1</v>
      </c>
      <c r="M72" s="7">
        <f t="shared" si="5"/>
        <v>1</v>
      </c>
      <c r="N72" s="68">
        <v>21</v>
      </c>
      <c r="O72" s="7">
        <f t="shared" si="6"/>
        <v>1</v>
      </c>
      <c r="P72" s="7">
        <f t="shared" si="7"/>
        <v>1</v>
      </c>
      <c r="Q72" s="7">
        <f t="shared" si="8"/>
        <v>1</v>
      </c>
      <c r="R72" s="69">
        <v>50</v>
      </c>
      <c r="S72" s="45"/>
      <c r="T72" s="45"/>
      <c r="U72" s="52">
        <f t="shared" ref="U72:U135" si="12">(R72/70)*28</f>
        <v>20</v>
      </c>
      <c r="V72" s="52">
        <f t="shared" ref="V72:V135" si="13">U72+1</f>
        <v>21</v>
      </c>
      <c r="W72" s="52">
        <f t="shared" ref="W72:W135" si="14">R72-U72-V72</f>
        <v>9</v>
      </c>
      <c r="X72" s="45"/>
      <c r="Y72" s="45"/>
      <c r="Z72" s="45"/>
      <c r="AA72" s="45"/>
    </row>
    <row r="73" spans="1:27" ht="19.5" customHeight="1" x14ac:dyDescent="0.35">
      <c r="A73" s="48">
        <f>'Sessional + End Term Assessment'!A74</f>
        <v>67</v>
      </c>
      <c r="B73" s="49" t="str">
        <f>'Sessional + End Term Assessment'!B74</f>
        <v>23ETCCS067</v>
      </c>
      <c r="C73" s="66" t="str">
        <f>'Sessional + End Term Assessment'!C74</f>
        <v>KRISHNA DOSHI</v>
      </c>
      <c r="D73" s="67"/>
      <c r="E73" s="67"/>
      <c r="F73" s="88">
        <v>11.333333333333332</v>
      </c>
      <c r="G73" s="7">
        <f t="shared" si="0"/>
        <v>1</v>
      </c>
      <c r="H73" s="7">
        <f t="shared" si="1"/>
        <v>1</v>
      </c>
      <c r="I73" s="7">
        <f t="shared" si="2"/>
        <v>1</v>
      </c>
      <c r="J73" s="88">
        <v>24.666666666666668</v>
      </c>
      <c r="K73" s="7">
        <f t="shared" si="3"/>
        <v>1</v>
      </c>
      <c r="L73" s="7">
        <f t="shared" si="4"/>
        <v>1</v>
      </c>
      <c r="M73" s="7">
        <f t="shared" si="5"/>
        <v>1</v>
      </c>
      <c r="N73" s="68">
        <v>25.666666666666668</v>
      </c>
      <c r="O73" s="7">
        <f t="shared" si="6"/>
        <v>1</v>
      </c>
      <c r="P73" s="7">
        <f t="shared" si="7"/>
        <v>1</v>
      </c>
      <c r="Q73" s="7">
        <f t="shared" si="8"/>
        <v>1</v>
      </c>
      <c r="R73" s="69">
        <v>61.666666666666671</v>
      </c>
      <c r="S73" s="45"/>
      <c r="T73" s="45"/>
      <c r="U73" s="52">
        <f t="shared" si="12"/>
        <v>24.666666666666668</v>
      </c>
      <c r="V73" s="52">
        <f t="shared" si="13"/>
        <v>25.666666666666668</v>
      </c>
      <c r="W73" s="52">
        <f t="shared" si="14"/>
        <v>11.333333333333332</v>
      </c>
      <c r="X73" s="45"/>
      <c r="Y73" s="45"/>
      <c r="Z73" s="45"/>
      <c r="AA73" s="45"/>
    </row>
    <row r="74" spans="1:27" ht="19.5" customHeight="1" x14ac:dyDescent="0.35">
      <c r="A74" s="48">
        <f>'Sessional + End Term Assessment'!A75</f>
        <v>68</v>
      </c>
      <c r="B74" s="49" t="str">
        <f>'Sessional + End Term Assessment'!B75</f>
        <v>23ETCCS068</v>
      </c>
      <c r="C74" s="66" t="str">
        <f>'Sessional + End Term Assessment'!C75</f>
        <v>KUASHAL KUMAWAT</v>
      </c>
      <c r="D74" s="67"/>
      <c r="E74" s="67"/>
      <c r="F74" s="88">
        <v>8.5333333333333385</v>
      </c>
      <c r="G74" s="7">
        <f t="shared" si="0"/>
        <v>1</v>
      </c>
      <c r="H74" s="7">
        <f t="shared" si="1"/>
        <v>1</v>
      </c>
      <c r="I74" s="7">
        <f t="shared" si="2"/>
        <v>0</v>
      </c>
      <c r="J74" s="88">
        <v>19.066666666666663</v>
      </c>
      <c r="K74" s="7">
        <f t="shared" si="3"/>
        <v>1</v>
      </c>
      <c r="L74" s="7">
        <f t="shared" si="4"/>
        <v>1</v>
      </c>
      <c r="M74" s="7">
        <f t="shared" si="5"/>
        <v>0</v>
      </c>
      <c r="N74" s="68">
        <v>20.066666666666663</v>
      </c>
      <c r="O74" s="7">
        <f t="shared" si="6"/>
        <v>1</v>
      </c>
      <c r="P74" s="7">
        <f t="shared" si="7"/>
        <v>1</v>
      </c>
      <c r="Q74" s="7">
        <f t="shared" si="8"/>
        <v>1</v>
      </c>
      <c r="R74" s="69">
        <v>47.666666666666664</v>
      </c>
      <c r="S74" s="45"/>
      <c r="T74" s="45"/>
      <c r="U74" s="52">
        <f t="shared" si="12"/>
        <v>19.066666666666663</v>
      </c>
      <c r="V74" s="52">
        <f t="shared" si="13"/>
        <v>20.066666666666663</v>
      </c>
      <c r="W74" s="52">
        <f t="shared" si="14"/>
        <v>8.5333333333333385</v>
      </c>
      <c r="X74" s="45"/>
      <c r="Y74" s="45"/>
      <c r="Z74" s="45"/>
      <c r="AA74" s="45"/>
    </row>
    <row r="75" spans="1:27" ht="19.5" customHeight="1" x14ac:dyDescent="0.35">
      <c r="A75" s="48">
        <f>'Sessional + End Term Assessment'!A76</f>
        <v>69</v>
      </c>
      <c r="B75" s="49" t="str">
        <f>'Sessional + End Term Assessment'!B76</f>
        <v>23ETCCS069</v>
      </c>
      <c r="C75" s="66" t="str">
        <f>'Sessional + End Term Assessment'!C76</f>
        <v>LAKSH PATEL</v>
      </c>
      <c r="D75" s="67"/>
      <c r="E75" s="67"/>
      <c r="F75" s="88">
        <v>8.5333333333333385</v>
      </c>
      <c r="G75" s="7">
        <f t="shared" si="0"/>
        <v>1</v>
      </c>
      <c r="H75" s="7">
        <f t="shared" si="1"/>
        <v>1</v>
      </c>
      <c r="I75" s="7">
        <f t="shared" si="2"/>
        <v>0</v>
      </c>
      <c r="J75" s="88">
        <v>19.066666666666663</v>
      </c>
      <c r="K75" s="7">
        <f t="shared" si="3"/>
        <v>1</v>
      </c>
      <c r="L75" s="7">
        <f t="shared" si="4"/>
        <v>1</v>
      </c>
      <c r="M75" s="7">
        <f t="shared" si="5"/>
        <v>0</v>
      </c>
      <c r="N75" s="68">
        <v>20.066666666666663</v>
      </c>
      <c r="O75" s="7">
        <f t="shared" si="6"/>
        <v>1</v>
      </c>
      <c r="P75" s="7">
        <f t="shared" si="7"/>
        <v>1</v>
      </c>
      <c r="Q75" s="7">
        <f t="shared" si="8"/>
        <v>1</v>
      </c>
      <c r="R75" s="69">
        <v>47.666666666666664</v>
      </c>
      <c r="S75" s="45"/>
      <c r="T75" s="45"/>
      <c r="U75" s="52">
        <f t="shared" si="12"/>
        <v>19.066666666666663</v>
      </c>
      <c r="V75" s="52">
        <f t="shared" si="13"/>
        <v>20.066666666666663</v>
      </c>
      <c r="W75" s="52">
        <f t="shared" si="14"/>
        <v>8.5333333333333385</v>
      </c>
      <c r="X75" s="45"/>
      <c r="Y75" s="45"/>
      <c r="Z75" s="45"/>
      <c r="AA75" s="45"/>
    </row>
    <row r="76" spans="1:27" ht="19.5" customHeight="1" x14ac:dyDescent="0.35">
      <c r="A76" s="48">
        <f>'Sessional + End Term Assessment'!A77</f>
        <v>70</v>
      </c>
      <c r="B76" s="49" t="str">
        <f>'Sessional + End Term Assessment'!B77</f>
        <v>23ETCCS070</v>
      </c>
      <c r="C76" s="66" t="str">
        <f>'Sessional + End Term Assessment'!C77</f>
        <v>LAKSHITA CHUNDAWAT</v>
      </c>
      <c r="D76" s="67"/>
      <c r="E76" s="67"/>
      <c r="F76" s="88">
        <v>10.866666666666667</v>
      </c>
      <c r="G76" s="7">
        <f t="shared" si="0"/>
        <v>1</v>
      </c>
      <c r="H76" s="7">
        <f t="shared" si="1"/>
        <v>1</v>
      </c>
      <c r="I76" s="7">
        <f t="shared" si="2"/>
        <v>1</v>
      </c>
      <c r="J76" s="88">
        <v>23.733333333333334</v>
      </c>
      <c r="K76" s="7">
        <f t="shared" si="3"/>
        <v>1</v>
      </c>
      <c r="L76" s="7">
        <f t="shared" si="4"/>
        <v>1</v>
      </c>
      <c r="M76" s="7">
        <f t="shared" si="5"/>
        <v>1</v>
      </c>
      <c r="N76" s="68">
        <v>24.733333333333334</v>
      </c>
      <c r="O76" s="7">
        <f t="shared" si="6"/>
        <v>1</v>
      </c>
      <c r="P76" s="7">
        <f t="shared" si="7"/>
        <v>1</v>
      </c>
      <c r="Q76" s="7">
        <f t="shared" si="8"/>
        <v>1</v>
      </c>
      <c r="R76" s="69">
        <v>59.333333333333336</v>
      </c>
      <c r="S76" s="45"/>
      <c r="T76" s="45"/>
      <c r="U76" s="52">
        <f t="shared" si="12"/>
        <v>23.733333333333334</v>
      </c>
      <c r="V76" s="52">
        <f t="shared" si="13"/>
        <v>24.733333333333334</v>
      </c>
      <c r="W76" s="52">
        <f t="shared" si="14"/>
        <v>10.866666666666667</v>
      </c>
      <c r="X76" s="45"/>
      <c r="Y76" s="45"/>
      <c r="Z76" s="45"/>
      <c r="AA76" s="45"/>
    </row>
    <row r="77" spans="1:27" ht="19.5" customHeight="1" x14ac:dyDescent="0.35">
      <c r="A77" s="48">
        <f>'Sessional + End Term Assessment'!A78</f>
        <v>71</v>
      </c>
      <c r="B77" s="49" t="str">
        <f>'Sessional + End Term Assessment'!B78</f>
        <v>23ETCCS071</v>
      </c>
      <c r="C77" s="66" t="str">
        <f>'Sessional + End Term Assessment'!C78</f>
        <v>LAKSHYARAJ PURBIA</v>
      </c>
      <c r="D77" s="67"/>
      <c r="E77" s="67"/>
      <c r="F77" s="88">
        <v>8.0666666666666629</v>
      </c>
      <c r="G77" s="7">
        <f t="shared" si="0"/>
        <v>1</v>
      </c>
      <c r="H77" s="7">
        <f t="shared" si="1"/>
        <v>0</v>
      </c>
      <c r="I77" s="7">
        <f t="shared" si="2"/>
        <v>0</v>
      </c>
      <c r="J77" s="88">
        <v>18.133333333333333</v>
      </c>
      <c r="K77" s="7">
        <f t="shared" si="3"/>
        <v>1</v>
      </c>
      <c r="L77" s="7">
        <f t="shared" si="4"/>
        <v>1</v>
      </c>
      <c r="M77" s="7">
        <f t="shared" si="5"/>
        <v>0</v>
      </c>
      <c r="N77" s="68">
        <v>19.133333333333333</v>
      </c>
      <c r="O77" s="7">
        <f t="shared" si="6"/>
        <v>1</v>
      </c>
      <c r="P77" s="7">
        <f t="shared" si="7"/>
        <v>1</v>
      </c>
      <c r="Q77" s="7">
        <f t="shared" si="8"/>
        <v>0</v>
      </c>
      <c r="R77" s="69">
        <v>45.333333333333329</v>
      </c>
      <c r="S77" s="45"/>
      <c r="T77" s="45"/>
      <c r="U77" s="52">
        <f t="shared" si="12"/>
        <v>18.133333333333333</v>
      </c>
      <c r="V77" s="52">
        <f t="shared" si="13"/>
        <v>19.133333333333333</v>
      </c>
      <c r="W77" s="52">
        <f t="shared" si="14"/>
        <v>8.0666666666666629</v>
      </c>
      <c r="X77" s="45"/>
      <c r="Y77" s="45"/>
      <c r="Z77" s="45"/>
      <c r="AA77" s="45"/>
    </row>
    <row r="78" spans="1:27" ht="19.5" customHeight="1" x14ac:dyDescent="0.35">
      <c r="A78" s="48">
        <f>'Sessional + End Term Assessment'!A79</f>
        <v>72</v>
      </c>
      <c r="B78" s="49" t="str">
        <f>'Sessional + End Term Assessment'!B79</f>
        <v>23ETCCS072</v>
      </c>
      <c r="C78" s="66" t="str">
        <f>'Sessional + End Term Assessment'!C79</f>
        <v>LALIT SUTHAR</v>
      </c>
      <c r="D78" s="67"/>
      <c r="E78" s="67"/>
      <c r="F78" s="88">
        <v>12.733333333333334</v>
      </c>
      <c r="G78" s="7">
        <f t="shared" si="0"/>
        <v>1</v>
      </c>
      <c r="H78" s="7">
        <f t="shared" si="1"/>
        <v>1</v>
      </c>
      <c r="I78" s="7">
        <f t="shared" si="2"/>
        <v>1</v>
      </c>
      <c r="J78" s="88">
        <v>27.466666666666669</v>
      </c>
      <c r="K78" s="7">
        <f t="shared" si="3"/>
        <v>1</v>
      </c>
      <c r="L78" s="7">
        <f t="shared" si="4"/>
        <v>1</v>
      </c>
      <c r="M78" s="7">
        <f t="shared" si="5"/>
        <v>1</v>
      </c>
      <c r="N78" s="68">
        <v>28.466666666666669</v>
      </c>
      <c r="O78" s="7">
        <f t="shared" si="6"/>
        <v>1</v>
      </c>
      <c r="P78" s="7">
        <f t="shared" si="7"/>
        <v>1</v>
      </c>
      <c r="Q78" s="7">
        <f t="shared" si="8"/>
        <v>1</v>
      </c>
      <c r="R78" s="69">
        <v>68.666666666666671</v>
      </c>
      <c r="S78" s="45"/>
      <c r="T78" s="45"/>
      <c r="U78" s="52">
        <f t="shared" si="12"/>
        <v>27.466666666666669</v>
      </c>
      <c r="V78" s="52">
        <f t="shared" si="13"/>
        <v>28.466666666666669</v>
      </c>
      <c r="W78" s="52">
        <f t="shared" si="14"/>
        <v>12.733333333333334</v>
      </c>
      <c r="X78" s="45"/>
      <c r="Y78" s="45"/>
      <c r="Z78" s="45"/>
      <c r="AA78" s="45"/>
    </row>
    <row r="79" spans="1:27" ht="19.5" customHeight="1" x14ac:dyDescent="0.35">
      <c r="A79" s="48">
        <f>'Sessional + End Term Assessment'!A80</f>
        <v>73</v>
      </c>
      <c r="B79" s="49" t="str">
        <f>'Sessional + End Term Assessment'!B80</f>
        <v>23ETCCS073</v>
      </c>
      <c r="C79" s="66" t="str">
        <f>'Sessional + End Term Assessment'!C80</f>
        <v>MANAN JAIN</v>
      </c>
      <c r="D79" s="67"/>
      <c r="E79" s="67"/>
      <c r="F79" s="88">
        <v>8.5333333333333385</v>
      </c>
      <c r="G79" s="7">
        <f t="shared" si="0"/>
        <v>1</v>
      </c>
      <c r="H79" s="7">
        <f t="shared" si="1"/>
        <v>1</v>
      </c>
      <c r="I79" s="7">
        <f t="shared" si="2"/>
        <v>0</v>
      </c>
      <c r="J79" s="88">
        <v>19.066666666666663</v>
      </c>
      <c r="K79" s="7">
        <f t="shared" si="3"/>
        <v>1</v>
      </c>
      <c r="L79" s="7">
        <f t="shared" si="4"/>
        <v>1</v>
      </c>
      <c r="M79" s="7">
        <f t="shared" si="5"/>
        <v>0</v>
      </c>
      <c r="N79" s="68">
        <v>20.066666666666663</v>
      </c>
      <c r="O79" s="7">
        <f t="shared" si="6"/>
        <v>1</v>
      </c>
      <c r="P79" s="7">
        <f t="shared" si="7"/>
        <v>1</v>
      </c>
      <c r="Q79" s="7">
        <f t="shared" si="8"/>
        <v>1</v>
      </c>
      <c r="R79" s="69">
        <v>47.666666666666664</v>
      </c>
      <c r="S79" s="45"/>
      <c r="T79" s="45"/>
      <c r="U79" s="52">
        <f t="shared" si="12"/>
        <v>19.066666666666663</v>
      </c>
      <c r="V79" s="52">
        <f t="shared" si="13"/>
        <v>20.066666666666663</v>
      </c>
      <c r="W79" s="52">
        <f t="shared" si="14"/>
        <v>8.5333333333333385</v>
      </c>
      <c r="X79" s="45"/>
      <c r="Y79" s="45"/>
      <c r="Z79" s="45"/>
      <c r="AA79" s="45"/>
    </row>
    <row r="80" spans="1:27" ht="19.5" customHeight="1" x14ac:dyDescent="0.35">
      <c r="A80" s="48">
        <f>'Sessional + End Term Assessment'!A81</f>
        <v>74</v>
      </c>
      <c r="B80" s="49" t="str">
        <f>'Sessional + End Term Assessment'!B81</f>
        <v>23ETCCS074</v>
      </c>
      <c r="C80" s="66" t="str">
        <f>'Sessional + End Term Assessment'!C81</f>
        <v>MANAN MEHTA</v>
      </c>
      <c r="D80" s="67"/>
      <c r="E80" s="67"/>
      <c r="F80" s="88">
        <v>8.5333333333333385</v>
      </c>
      <c r="G80" s="7">
        <f t="shared" si="0"/>
        <v>1</v>
      </c>
      <c r="H80" s="7">
        <f t="shared" si="1"/>
        <v>1</v>
      </c>
      <c r="I80" s="7">
        <f t="shared" si="2"/>
        <v>0</v>
      </c>
      <c r="J80" s="88">
        <v>19.066666666666663</v>
      </c>
      <c r="K80" s="7">
        <f t="shared" si="3"/>
        <v>1</v>
      </c>
      <c r="L80" s="7">
        <f t="shared" si="4"/>
        <v>1</v>
      </c>
      <c r="M80" s="7">
        <f t="shared" si="5"/>
        <v>0</v>
      </c>
      <c r="N80" s="68">
        <v>20.066666666666663</v>
      </c>
      <c r="O80" s="7">
        <f t="shared" si="6"/>
        <v>1</v>
      </c>
      <c r="P80" s="7">
        <f t="shared" si="7"/>
        <v>1</v>
      </c>
      <c r="Q80" s="7">
        <f t="shared" si="8"/>
        <v>1</v>
      </c>
      <c r="R80" s="69">
        <v>47.666666666666664</v>
      </c>
      <c r="S80" s="45"/>
      <c r="T80" s="45"/>
      <c r="U80" s="52">
        <f t="shared" si="12"/>
        <v>19.066666666666663</v>
      </c>
      <c r="V80" s="52">
        <f t="shared" si="13"/>
        <v>20.066666666666663</v>
      </c>
      <c r="W80" s="52">
        <f t="shared" si="14"/>
        <v>8.5333333333333385</v>
      </c>
      <c r="X80" s="45"/>
      <c r="Y80" s="45"/>
      <c r="Z80" s="45"/>
      <c r="AA80" s="45"/>
    </row>
    <row r="81" spans="1:27" ht="19.5" customHeight="1" x14ac:dyDescent="0.35">
      <c r="A81" s="48">
        <f>'Sessional + End Term Assessment'!A82</f>
        <v>75</v>
      </c>
      <c r="B81" s="49" t="str">
        <f>'Sessional + End Term Assessment'!B82</f>
        <v>23ETCCS075</v>
      </c>
      <c r="C81" s="66" t="str">
        <f>'Sessional + End Term Assessment'!C82</f>
        <v>MANISH SUTHAR</v>
      </c>
      <c r="D81" s="67"/>
      <c r="E81" s="67"/>
      <c r="F81" s="88">
        <v>9.4666666666666686</v>
      </c>
      <c r="G81" s="7">
        <f t="shared" si="0"/>
        <v>1</v>
      </c>
      <c r="H81" s="7">
        <f t="shared" si="1"/>
        <v>1</v>
      </c>
      <c r="I81" s="7">
        <f t="shared" si="2"/>
        <v>0</v>
      </c>
      <c r="J81" s="88">
        <v>20.93333333333333</v>
      </c>
      <c r="K81" s="7">
        <f t="shared" si="3"/>
        <v>1</v>
      </c>
      <c r="L81" s="7">
        <f t="shared" si="4"/>
        <v>1</v>
      </c>
      <c r="M81" s="7">
        <f t="shared" si="5"/>
        <v>1</v>
      </c>
      <c r="N81" s="68">
        <v>21.93333333333333</v>
      </c>
      <c r="O81" s="7">
        <f t="shared" si="6"/>
        <v>1</v>
      </c>
      <c r="P81" s="7">
        <f t="shared" si="7"/>
        <v>1</v>
      </c>
      <c r="Q81" s="7">
        <f t="shared" si="8"/>
        <v>1</v>
      </c>
      <c r="R81" s="69">
        <v>52.333333333333329</v>
      </c>
      <c r="S81" s="45"/>
      <c r="T81" s="45"/>
      <c r="U81" s="52">
        <f t="shared" si="12"/>
        <v>20.93333333333333</v>
      </c>
      <c r="V81" s="52">
        <f t="shared" si="13"/>
        <v>21.93333333333333</v>
      </c>
      <c r="W81" s="52">
        <f t="shared" si="14"/>
        <v>9.4666666666666686</v>
      </c>
      <c r="X81" s="45"/>
      <c r="Y81" s="45"/>
      <c r="Z81" s="45"/>
      <c r="AA81" s="45"/>
    </row>
    <row r="82" spans="1:27" ht="19.5" customHeight="1" x14ac:dyDescent="0.35">
      <c r="A82" s="48">
        <f>'Sessional + End Term Assessment'!A83</f>
        <v>76</v>
      </c>
      <c r="B82" s="49" t="str">
        <f>'Sessional + End Term Assessment'!B83</f>
        <v>23ETCCS076</v>
      </c>
      <c r="C82" s="66" t="str">
        <f>'Sessional + End Term Assessment'!C83</f>
        <v>MANRAJ SINGH CHOUHAN</v>
      </c>
      <c r="D82" s="67"/>
      <c r="E82" s="67"/>
      <c r="F82" s="88">
        <v>8.5333333333333385</v>
      </c>
      <c r="G82" s="7">
        <f t="shared" si="0"/>
        <v>1</v>
      </c>
      <c r="H82" s="7">
        <f t="shared" si="1"/>
        <v>1</v>
      </c>
      <c r="I82" s="7">
        <f t="shared" si="2"/>
        <v>0</v>
      </c>
      <c r="J82" s="88">
        <v>19.066666666666663</v>
      </c>
      <c r="K82" s="7">
        <f t="shared" si="3"/>
        <v>1</v>
      </c>
      <c r="L82" s="7">
        <f t="shared" si="4"/>
        <v>1</v>
      </c>
      <c r="M82" s="7">
        <f t="shared" si="5"/>
        <v>0</v>
      </c>
      <c r="N82" s="68">
        <v>20.066666666666663</v>
      </c>
      <c r="O82" s="7">
        <f t="shared" si="6"/>
        <v>1</v>
      </c>
      <c r="P82" s="7">
        <f t="shared" si="7"/>
        <v>1</v>
      </c>
      <c r="Q82" s="7">
        <f t="shared" si="8"/>
        <v>1</v>
      </c>
      <c r="R82" s="69">
        <v>47.666666666666664</v>
      </c>
      <c r="S82" s="45"/>
      <c r="T82" s="45"/>
      <c r="U82" s="52">
        <f t="shared" si="12"/>
        <v>19.066666666666663</v>
      </c>
      <c r="V82" s="52">
        <f t="shared" si="13"/>
        <v>20.066666666666663</v>
      </c>
      <c r="W82" s="52">
        <f t="shared" si="14"/>
        <v>8.5333333333333385</v>
      </c>
      <c r="X82" s="45"/>
      <c r="Y82" s="45"/>
      <c r="Z82" s="45"/>
      <c r="AA82" s="45"/>
    </row>
    <row r="83" spans="1:27" ht="19.5" customHeight="1" x14ac:dyDescent="0.35">
      <c r="A83" s="48">
        <f>'Sessional + End Term Assessment'!A84</f>
        <v>77</v>
      </c>
      <c r="B83" s="49" t="str">
        <f>'Sessional + End Term Assessment'!B84</f>
        <v>23ETCCS077</v>
      </c>
      <c r="C83" s="66" t="str">
        <f>'Sessional + End Term Assessment'!C84</f>
        <v>MAYANK KUMAR GAUTAM</v>
      </c>
      <c r="D83" s="67"/>
      <c r="E83" s="67"/>
      <c r="F83" s="88">
        <v>9.9333333333333265</v>
      </c>
      <c r="G83" s="7">
        <f t="shared" si="0"/>
        <v>1</v>
      </c>
      <c r="H83" s="7">
        <f t="shared" si="1"/>
        <v>1</v>
      </c>
      <c r="I83" s="7">
        <f t="shared" si="2"/>
        <v>1</v>
      </c>
      <c r="J83" s="88">
        <v>21.866666666666671</v>
      </c>
      <c r="K83" s="7">
        <f t="shared" si="3"/>
        <v>1</v>
      </c>
      <c r="L83" s="7">
        <f t="shared" si="4"/>
        <v>1</v>
      </c>
      <c r="M83" s="7">
        <f t="shared" si="5"/>
        <v>1</v>
      </c>
      <c r="N83" s="68">
        <v>22.866666666666671</v>
      </c>
      <c r="O83" s="7">
        <f t="shared" si="6"/>
        <v>1</v>
      </c>
      <c r="P83" s="7">
        <f t="shared" si="7"/>
        <v>1</v>
      </c>
      <c r="Q83" s="7">
        <f t="shared" si="8"/>
        <v>1</v>
      </c>
      <c r="R83" s="69">
        <v>54.666666666666671</v>
      </c>
      <c r="S83" s="45"/>
      <c r="T83" s="45"/>
      <c r="U83" s="52">
        <f t="shared" si="12"/>
        <v>21.866666666666671</v>
      </c>
      <c r="V83" s="52">
        <f t="shared" si="13"/>
        <v>22.866666666666671</v>
      </c>
      <c r="W83" s="52">
        <f t="shared" si="14"/>
        <v>9.9333333333333265</v>
      </c>
      <c r="X83" s="45"/>
      <c r="Y83" s="45"/>
      <c r="Z83" s="45"/>
      <c r="AA83" s="45"/>
    </row>
    <row r="84" spans="1:27" ht="19.5" customHeight="1" x14ac:dyDescent="0.35">
      <c r="A84" s="48">
        <f>'Sessional + End Term Assessment'!A85</f>
        <v>78</v>
      </c>
      <c r="B84" s="49" t="str">
        <f>'Sessional + End Term Assessment'!B85</f>
        <v>23ETCCS078</v>
      </c>
      <c r="C84" s="66" t="str">
        <f>'Sessional + End Term Assessment'!C85</f>
        <v>MAYANK LOHAR</v>
      </c>
      <c r="D84" s="67"/>
      <c r="E84" s="67"/>
      <c r="F84" s="88">
        <v>9.9333333333333265</v>
      </c>
      <c r="G84" s="7">
        <f t="shared" si="0"/>
        <v>1</v>
      </c>
      <c r="H84" s="7">
        <f t="shared" si="1"/>
        <v>1</v>
      </c>
      <c r="I84" s="7">
        <f t="shared" si="2"/>
        <v>1</v>
      </c>
      <c r="J84" s="88">
        <v>21.866666666666671</v>
      </c>
      <c r="K84" s="7">
        <f t="shared" si="3"/>
        <v>1</v>
      </c>
      <c r="L84" s="7">
        <f t="shared" si="4"/>
        <v>1</v>
      </c>
      <c r="M84" s="7">
        <f t="shared" si="5"/>
        <v>1</v>
      </c>
      <c r="N84" s="68">
        <v>22.866666666666671</v>
      </c>
      <c r="O84" s="7">
        <f t="shared" si="6"/>
        <v>1</v>
      </c>
      <c r="P84" s="7">
        <f t="shared" si="7"/>
        <v>1</v>
      </c>
      <c r="Q84" s="7">
        <f t="shared" si="8"/>
        <v>1</v>
      </c>
      <c r="R84" s="69">
        <v>54.666666666666671</v>
      </c>
      <c r="S84" s="45"/>
      <c r="T84" s="45"/>
      <c r="U84" s="52">
        <f t="shared" si="12"/>
        <v>21.866666666666671</v>
      </c>
      <c r="V84" s="52">
        <f t="shared" si="13"/>
        <v>22.866666666666671</v>
      </c>
      <c r="W84" s="52">
        <f t="shared" si="14"/>
        <v>9.9333333333333265</v>
      </c>
      <c r="X84" s="45"/>
      <c r="Y84" s="45"/>
      <c r="Z84" s="45"/>
      <c r="AA84" s="45"/>
    </row>
    <row r="85" spans="1:27" ht="19.5" customHeight="1" x14ac:dyDescent="0.35">
      <c r="A85" s="48">
        <f>'Sessional + End Term Assessment'!A86</f>
        <v>79</v>
      </c>
      <c r="B85" s="49" t="str">
        <f>'Sessional + End Term Assessment'!B86</f>
        <v>23ETCCS079</v>
      </c>
      <c r="C85" s="66" t="str">
        <f>'Sessional + End Term Assessment'!C86</f>
        <v>MEET SHARMA</v>
      </c>
      <c r="D85" s="67"/>
      <c r="E85" s="67"/>
      <c r="F85" s="88">
        <v>9.4666666666666686</v>
      </c>
      <c r="G85" s="7">
        <f t="shared" si="0"/>
        <v>1</v>
      </c>
      <c r="H85" s="7">
        <f t="shared" si="1"/>
        <v>1</v>
      </c>
      <c r="I85" s="7">
        <f t="shared" si="2"/>
        <v>0</v>
      </c>
      <c r="J85" s="88">
        <v>20.93333333333333</v>
      </c>
      <c r="K85" s="7">
        <f t="shared" si="3"/>
        <v>1</v>
      </c>
      <c r="L85" s="7">
        <f t="shared" si="4"/>
        <v>1</v>
      </c>
      <c r="M85" s="7">
        <f t="shared" si="5"/>
        <v>1</v>
      </c>
      <c r="N85" s="68">
        <v>21.93333333333333</v>
      </c>
      <c r="O85" s="7">
        <f t="shared" si="6"/>
        <v>1</v>
      </c>
      <c r="P85" s="7">
        <f t="shared" si="7"/>
        <v>1</v>
      </c>
      <c r="Q85" s="7">
        <f t="shared" si="8"/>
        <v>1</v>
      </c>
      <c r="R85" s="69">
        <v>52.333333333333329</v>
      </c>
      <c r="S85" s="45"/>
      <c r="T85" s="45"/>
      <c r="U85" s="52">
        <f t="shared" si="12"/>
        <v>20.93333333333333</v>
      </c>
      <c r="V85" s="52">
        <f t="shared" si="13"/>
        <v>21.93333333333333</v>
      </c>
      <c r="W85" s="52">
        <f t="shared" si="14"/>
        <v>9.4666666666666686</v>
      </c>
      <c r="X85" s="45"/>
      <c r="Y85" s="45"/>
      <c r="Z85" s="45"/>
      <c r="AA85" s="45"/>
    </row>
    <row r="86" spans="1:27" ht="19.5" customHeight="1" x14ac:dyDescent="0.35">
      <c r="A86" s="48">
        <f>'Sessional + End Term Assessment'!A87</f>
        <v>80</v>
      </c>
      <c r="B86" s="49" t="str">
        <f>'Sessional + End Term Assessment'!B87</f>
        <v>23ETCCS080</v>
      </c>
      <c r="C86" s="66" t="str">
        <f>'Sessional + End Term Assessment'!C87</f>
        <v>MISHIKA PARIKH</v>
      </c>
      <c r="D86" s="67"/>
      <c r="E86" s="67"/>
      <c r="F86" s="88">
        <v>8.5333333333333385</v>
      </c>
      <c r="G86" s="7">
        <f t="shared" si="0"/>
        <v>1</v>
      </c>
      <c r="H86" s="7">
        <f t="shared" si="1"/>
        <v>1</v>
      </c>
      <c r="I86" s="7">
        <f t="shared" si="2"/>
        <v>0</v>
      </c>
      <c r="J86" s="88">
        <v>19.066666666666663</v>
      </c>
      <c r="K86" s="7">
        <f t="shared" si="3"/>
        <v>1</v>
      </c>
      <c r="L86" s="7">
        <f t="shared" si="4"/>
        <v>1</v>
      </c>
      <c r="M86" s="7">
        <f t="shared" si="5"/>
        <v>0</v>
      </c>
      <c r="N86" s="68">
        <v>20.066666666666663</v>
      </c>
      <c r="O86" s="7">
        <f t="shared" si="6"/>
        <v>1</v>
      </c>
      <c r="P86" s="7">
        <f t="shared" si="7"/>
        <v>1</v>
      </c>
      <c r="Q86" s="7">
        <f t="shared" si="8"/>
        <v>1</v>
      </c>
      <c r="R86" s="69">
        <v>47.666666666666664</v>
      </c>
      <c r="S86" s="45"/>
      <c r="T86" s="45"/>
      <c r="U86" s="52">
        <f t="shared" si="12"/>
        <v>19.066666666666663</v>
      </c>
      <c r="V86" s="52">
        <f t="shared" si="13"/>
        <v>20.066666666666663</v>
      </c>
      <c r="W86" s="52">
        <f t="shared" si="14"/>
        <v>8.5333333333333385</v>
      </c>
      <c r="X86" s="45"/>
      <c r="Y86" s="45"/>
      <c r="Z86" s="45"/>
      <c r="AA86" s="45"/>
    </row>
    <row r="87" spans="1:27" ht="19.5" customHeight="1" x14ac:dyDescent="0.35">
      <c r="A87" s="48">
        <f>'Sessional + End Term Assessment'!A88</f>
        <v>81</v>
      </c>
      <c r="B87" s="49" t="str">
        <f>'Sessional + End Term Assessment'!B88</f>
        <v>23ETCCS081</v>
      </c>
      <c r="C87" s="66" t="str">
        <f>'Sessional + End Term Assessment'!C88</f>
        <v>MOHIT KUMAR KALAL</v>
      </c>
      <c r="D87" s="67"/>
      <c r="E87" s="67"/>
      <c r="F87" s="88">
        <v>8.0666666666666629</v>
      </c>
      <c r="G87" s="7">
        <f t="shared" si="0"/>
        <v>1</v>
      </c>
      <c r="H87" s="7">
        <f t="shared" si="1"/>
        <v>0</v>
      </c>
      <c r="I87" s="7">
        <f t="shared" si="2"/>
        <v>0</v>
      </c>
      <c r="J87" s="88">
        <v>18.133333333333333</v>
      </c>
      <c r="K87" s="7">
        <f t="shared" si="3"/>
        <v>1</v>
      </c>
      <c r="L87" s="7">
        <f t="shared" si="4"/>
        <v>1</v>
      </c>
      <c r="M87" s="7">
        <f t="shared" si="5"/>
        <v>0</v>
      </c>
      <c r="N87" s="68">
        <v>19.133333333333333</v>
      </c>
      <c r="O87" s="7">
        <f t="shared" si="6"/>
        <v>1</v>
      </c>
      <c r="P87" s="7">
        <f t="shared" si="7"/>
        <v>1</v>
      </c>
      <c r="Q87" s="7">
        <f t="shared" si="8"/>
        <v>0</v>
      </c>
      <c r="R87" s="69">
        <v>45.333333333333329</v>
      </c>
      <c r="S87" s="45"/>
      <c r="T87" s="45"/>
      <c r="U87" s="52">
        <f t="shared" si="12"/>
        <v>18.133333333333333</v>
      </c>
      <c r="V87" s="52">
        <f t="shared" si="13"/>
        <v>19.133333333333333</v>
      </c>
      <c r="W87" s="52">
        <f t="shared" si="14"/>
        <v>8.0666666666666629</v>
      </c>
      <c r="X87" s="45"/>
      <c r="Y87" s="45"/>
      <c r="Z87" s="45"/>
      <c r="AA87" s="45"/>
    </row>
    <row r="88" spans="1:27" ht="19.5" customHeight="1" x14ac:dyDescent="0.35">
      <c r="A88" s="48">
        <f>'Sessional + End Term Assessment'!A89</f>
        <v>82</v>
      </c>
      <c r="B88" s="49" t="str">
        <f>'Sessional + End Term Assessment'!B89</f>
        <v>23ETCCS082</v>
      </c>
      <c r="C88" s="66" t="str">
        <f>'Sessional + End Term Assessment'!C89</f>
        <v>MOHIT MALI</v>
      </c>
      <c r="D88" s="67"/>
      <c r="E88" s="67"/>
      <c r="F88" s="88">
        <v>8.5333333333333385</v>
      </c>
      <c r="G88" s="7">
        <f t="shared" si="0"/>
        <v>1</v>
      </c>
      <c r="H88" s="7">
        <f t="shared" si="1"/>
        <v>1</v>
      </c>
      <c r="I88" s="7">
        <f t="shared" si="2"/>
        <v>0</v>
      </c>
      <c r="J88" s="88">
        <v>19.066666666666663</v>
      </c>
      <c r="K88" s="7">
        <f t="shared" si="3"/>
        <v>1</v>
      </c>
      <c r="L88" s="7">
        <f t="shared" si="4"/>
        <v>1</v>
      </c>
      <c r="M88" s="7">
        <f t="shared" si="5"/>
        <v>0</v>
      </c>
      <c r="N88" s="68">
        <v>20.066666666666663</v>
      </c>
      <c r="O88" s="7">
        <f t="shared" si="6"/>
        <v>1</v>
      </c>
      <c r="P88" s="7">
        <f t="shared" si="7"/>
        <v>1</v>
      </c>
      <c r="Q88" s="7">
        <f t="shared" si="8"/>
        <v>1</v>
      </c>
      <c r="R88" s="69">
        <v>47.666666666666664</v>
      </c>
      <c r="S88" s="45"/>
      <c r="T88" s="45"/>
      <c r="U88" s="52">
        <f t="shared" si="12"/>
        <v>19.066666666666663</v>
      </c>
      <c r="V88" s="52">
        <f t="shared" si="13"/>
        <v>20.066666666666663</v>
      </c>
      <c r="W88" s="52">
        <f t="shared" si="14"/>
        <v>8.5333333333333385</v>
      </c>
      <c r="X88" s="45"/>
      <c r="Y88" s="45"/>
      <c r="Z88" s="45"/>
      <c r="AA88" s="45"/>
    </row>
    <row r="89" spans="1:27" ht="19.5" customHeight="1" x14ac:dyDescent="0.35">
      <c r="A89" s="48">
        <f>'Sessional + End Term Assessment'!A90</f>
        <v>83</v>
      </c>
      <c r="B89" s="49" t="str">
        <f>'Sessional + End Term Assessment'!B90</f>
        <v>23ETCCS083</v>
      </c>
      <c r="C89" s="66" t="str">
        <f>'Sessional + End Term Assessment'!C90</f>
        <v>MRADUL BAHETI</v>
      </c>
      <c r="D89" s="67"/>
      <c r="E89" s="67"/>
      <c r="F89" s="88">
        <v>12.266666666666666</v>
      </c>
      <c r="G89" s="7">
        <f t="shared" si="0"/>
        <v>1</v>
      </c>
      <c r="H89" s="7">
        <f t="shared" si="1"/>
        <v>1</v>
      </c>
      <c r="I89" s="7">
        <f t="shared" si="2"/>
        <v>1</v>
      </c>
      <c r="J89" s="88">
        <v>26.533333333333331</v>
      </c>
      <c r="K89" s="7">
        <f t="shared" si="3"/>
        <v>1</v>
      </c>
      <c r="L89" s="7">
        <f t="shared" si="4"/>
        <v>1</v>
      </c>
      <c r="M89" s="7">
        <f t="shared" si="5"/>
        <v>1</v>
      </c>
      <c r="N89" s="68">
        <v>27.533333333333331</v>
      </c>
      <c r="O89" s="7">
        <f t="shared" si="6"/>
        <v>1</v>
      </c>
      <c r="P89" s="7">
        <f t="shared" si="7"/>
        <v>1</v>
      </c>
      <c r="Q89" s="7">
        <f t="shared" si="8"/>
        <v>1</v>
      </c>
      <c r="R89" s="69">
        <v>66.333333333333329</v>
      </c>
      <c r="S89" s="45"/>
      <c r="T89" s="45"/>
      <c r="U89" s="52">
        <f t="shared" si="12"/>
        <v>26.533333333333331</v>
      </c>
      <c r="V89" s="52">
        <f t="shared" si="13"/>
        <v>27.533333333333331</v>
      </c>
      <c r="W89" s="52">
        <f t="shared" si="14"/>
        <v>12.266666666666666</v>
      </c>
      <c r="X89" s="45"/>
      <c r="Y89" s="45"/>
      <c r="Z89" s="45"/>
      <c r="AA89" s="45"/>
    </row>
    <row r="90" spans="1:27" ht="19.5" customHeight="1" x14ac:dyDescent="0.35">
      <c r="A90" s="48">
        <f>'Sessional + End Term Assessment'!A91</f>
        <v>84</v>
      </c>
      <c r="B90" s="49" t="str">
        <f>'Sessional + End Term Assessment'!B91</f>
        <v>23ETCCS084</v>
      </c>
      <c r="C90" s="66" t="str">
        <f>'Sessional + End Term Assessment'!C91</f>
        <v>MS.BHAVYA SAHU</v>
      </c>
      <c r="D90" s="67"/>
      <c r="E90" s="67"/>
      <c r="F90" s="88">
        <v>10.400000000000002</v>
      </c>
      <c r="G90" s="7">
        <f t="shared" si="0"/>
        <v>1</v>
      </c>
      <c r="H90" s="7">
        <f t="shared" si="1"/>
        <v>1</v>
      </c>
      <c r="I90" s="7">
        <f t="shared" si="2"/>
        <v>1</v>
      </c>
      <c r="J90" s="88">
        <v>22.8</v>
      </c>
      <c r="K90" s="7">
        <f t="shared" si="3"/>
        <v>1</v>
      </c>
      <c r="L90" s="7">
        <f t="shared" si="4"/>
        <v>1</v>
      </c>
      <c r="M90" s="7">
        <f t="shared" si="5"/>
        <v>1</v>
      </c>
      <c r="N90" s="68">
        <v>23.8</v>
      </c>
      <c r="O90" s="7">
        <f t="shared" si="6"/>
        <v>1</v>
      </c>
      <c r="P90" s="7">
        <f t="shared" si="7"/>
        <v>1</v>
      </c>
      <c r="Q90" s="7">
        <f t="shared" si="8"/>
        <v>1</v>
      </c>
      <c r="R90" s="69">
        <v>57</v>
      </c>
      <c r="S90" s="45"/>
      <c r="T90" s="45"/>
      <c r="U90" s="52">
        <f t="shared" si="12"/>
        <v>22.8</v>
      </c>
      <c r="V90" s="52">
        <f t="shared" si="13"/>
        <v>23.8</v>
      </c>
      <c r="W90" s="52">
        <f t="shared" si="14"/>
        <v>10.400000000000002</v>
      </c>
      <c r="X90" s="45"/>
      <c r="Y90" s="45"/>
      <c r="Z90" s="45"/>
      <c r="AA90" s="45"/>
    </row>
    <row r="91" spans="1:27" ht="19.5" customHeight="1" x14ac:dyDescent="0.35">
      <c r="A91" s="48">
        <f>'Sessional + End Term Assessment'!A92</f>
        <v>85</v>
      </c>
      <c r="B91" s="49" t="str">
        <f>'Sessional + End Term Assessment'!B92</f>
        <v>23ETCCS085</v>
      </c>
      <c r="C91" s="66" t="str">
        <f>'Sessional + End Term Assessment'!C92</f>
        <v>MS.BHUVIKA SHARMA</v>
      </c>
      <c r="D91" s="67"/>
      <c r="E91" s="67"/>
      <c r="F91" s="88">
        <v>10.866666666666667</v>
      </c>
      <c r="G91" s="7">
        <f t="shared" si="0"/>
        <v>1</v>
      </c>
      <c r="H91" s="7">
        <f t="shared" si="1"/>
        <v>1</v>
      </c>
      <c r="I91" s="7">
        <f t="shared" si="2"/>
        <v>1</v>
      </c>
      <c r="J91" s="88">
        <v>23.733333333333334</v>
      </c>
      <c r="K91" s="7">
        <f t="shared" si="3"/>
        <v>1</v>
      </c>
      <c r="L91" s="7">
        <f t="shared" si="4"/>
        <v>1</v>
      </c>
      <c r="M91" s="7">
        <f t="shared" si="5"/>
        <v>1</v>
      </c>
      <c r="N91" s="68">
        <v>24.733333333333334</v>
      </c>
      <c r="O91" s="7">
        <f t="shared" si="6"/>
        <v>1</v>
      </c>
      <c r="P91" s="7">
        <f t="shared" si="7"/>
        <v>1</v>
      </c>
      <c r="Q91" s="7">
        <f t="shared" si="8"/>
        <v>1</v>
      </c>
      <c r="R91" s="69">
        <v>59.333333333333336</v>
      </c>
      <c r="S91" s="45"/>
      <c r="T91" s="45"/>
      <c r="U91" s="52">
        <f t="shared" si="12"/>
        <v>23.733333333333334</v>
      </c>
      <c r="V91" s="52">
        <f t="shared" si="13"/>
        <v>24.733333333333334</v>
      </c>
      <c r="W91" s="52">
        <f t="shared" si="14"/>
        <v>10.866666666666667</v>
      </c>
      <c r="X91" s="45"/>
      <c r="Y91" s="45"/>
      <c r="Z91" s="45"/>
      <c r="AA91" s="45"/>
    </row>
    <row r="92" spans="1:27" ht="19.5" customHeight="1" x14ac:dyDescent="0.35">
      <c r="A92" s="48">
        <f>'Sessional + End Term Assessment'!A93</f>
        <v>86</v>
      </c>
      <c r="B92" s="49" t="str">
        <f>'Sessional + End Term Assessment'!B93</f>
        <v>23ETCCS086</v>
      </c>
      <c r="C92" s="66" t="str">
        <f>'Sessional + End Term Assessment'!C93</f>
        <v>MS.CHARU MALI</v>
      </c>
      <c r="D92" s="67"/>
      <c r="E92" s="67"/>
      <c r="F92" s="88">
        <v>11.333333333333332</v>
      </c>
      <c r="G92" s="7">
        <f t="shared" si="0"/>
        <v>1</v>
      </c>
      <c r="H92" s="7">
        <f t="shared" si="1"/>
        <v>1</v>
      </c>
      <c r="I92" s="7">
        <f t="shared" si="2"/>
        <v>1</v>
      </c>
      <c r="J92" s="88">
        <v>24.666666666666668</v>
      </c>
      <c r="K92" s="7">
        <f t="shared" si="3"/>
        <v>1</v>
      </c>
      <c r="L92" s="7">
        <f t="shared" si="4"/>
        <v>1</v>
      </c>
      <c r="M92" s="7">
        <f t="shared" si="5"/>
        <v>1</v>
      </c>
      <c r="N92" s="68">
        <v>25.666666666666668</v>
      </c>
      <c r="O92" s="7">
        <f t="shared" si="6"/>
        <v>1</v>
      </c>
      <c r="P92" s="7">
        <f t="shared" si="7"/>
        <v>1</v>
      </c>
      <c r="Q92" s="7">
        <f t="shared" si="8"/>
        <v>1</v>
      </c>
      <c r="R92" s="69">
        <v>61.666666666666671</v>
      </c>
      <c r="S92" s="45"/>
      <c r="T92" s="45"/>
      <c r="U92" s="52">
        <f t="shared" si="12"/>
        <v>24.666666666666668</v>
      </c>
      <c r="V92" s="52">
        <f t="shared" si="13"/>
        <v>25.666666666666668</v>
      </c>
      <c r="W92" s="52">
        <f t="shared" si="14"/>
        <v>11.333333333333332</v>
      </c>
      <c r="X92" s="45"/>
      <c r="Y92" s="45"/>
      <c r="Z92" s="45"/>
      <c r="AA92" s="45"/>
    </row>
    <row r="93" spans="1:27" ht="19.5" customHeight="1" x14ac:dyDescent="0.35">
      <c r="A93" s="48">
        <f>'Sessional + End Term Assessment'!A94</f>
        <v>87</v>
      </c>
      <c r="B93" s="49" t="str">
        <f>'Sessional + End Term Assessment'!B94</f>
        <v>23ETCCS087</v>
      </c>
      <c r="C93" s="66" t="str">
        <f>'Sessional + End Term Assessment'!C94</f>
        <v>MS.EKTA JOSHI</v>
      </c>
      <c r="D93" s="67"/>
      <c r="E93" s="67"/>
      <c r="F93" s="88">
        <v>10.400000000000002</v>
      </c>
      <c r="G93" s="7">
        <f t="shared" si="0"/>
        <v>1</v>
      </c>
      <c r="H93" s="7">
        <f t="shared" si="1"/>
        <v>1</v>
      </c>
      <c r="I93" s="7">
        <f t="shared" si="2"/>
        <v>1</v>
      </c>
      <c r="J93" s="88">
        <v>22.8</v>
      </c>
      <c r="K93" s="7">
        <f t="shared" si="3"/>
        <v>1</v>
      </c>
      <c r="L93" s="7">
        <f t="shared" si="4"/>
        <v>1</v>
      </c>
      <c r="M93" s="7">
        <f t="shared" si="5"/>
        <v>1</v>
      </c>
      <c r="N93" s="68">
        <v>23.8</v>
      </c>
      <c r="O93" s="7">
        <f t="shared" si="6"/>
        <v>1</v>
      </c>
      <c r="P93" s="7">
        <f t="shared" si="7"/>
        <v>1</v>
      </c>
      <c r="Q93" s="7">
        <f t="shared" si="8"/>
        <v>1</v>
      </c>
      <c r="R93" s="69">
        <v>57</v>
      </c>
      <c r="S93" s="45"/>
      <c r="T93" s="45"/>
      <c r="U93" s="52">
        <f t="shared" si="12"/>
        <v>22.8</v>
      </c>
      <c r="V93" s="52">
        <f t="shared" si="13"/>
        <v>23.8</v>
      </c>
      <c r="W93" s="52">
        <f t="shared" si="14"/>
        <v>10.400000000000002</v>
      </c>
      <c r="X93" s="45"/>
      <c r="Y93" s="45"/>
      <c r="Z93" s="45"/>
      <c r="AA93" s="45"/>
    </row>
    <row r="94" spans="1:27" ht="19.5" customHeight="1" x14ac:dyDescent="0.35">
      <c r="A94" s="48">
        <f>'Sessional + End Term Assessment'!A95</f>
        <v>88</v>
      </c>
      <c r="B94" s="49" t="str">
        <f>'Sessional + End Term Assessment'!B95</f>
        <v>23ETCCS088</v>
      </c>
      <c r="C94" s="66" t="str">
        <f>'Sessional + End Term Assessment'!C95</f>
        <v>MS.ISHI BHAVSAR</v>
      </c>
      <c r="D94" s="67"/>
      <c r="E94" s="67"/>
      <c r="F94" s="88">
        <v>11.800000000000008</v>
      </c>
      <c r="G94" s="7">
        <f t="shared" si="0"/>
        <v>1</v>
      </c>
      <c r="H94" s="7">
        <f t="shared" si="1"/>
        <v>1</v>
      </c>
      <c r="I94" s="7">
        <f t="shared" si="2"/>
        <v>1</v>
      </c>
      <c r="J94" s="88">
        <v>25.599999999999998</v>
      </c>
      <c r="K94" s="7">
        <f t="shared" si="3"/>
        <v>1</v>
      </c>
      <c r="L94" s="7">
        <f t="shared" si="4"/>
        <v>1</v>
      </c>
      <c r="M94" s="7">
        <f t="shared" si="5"/>
        <v>1</v>
      </c>
      <c r="N94" s="68">
        <v>26.599999999999998</v>
      </c>
      <c r="O94" s="7">
        <f t="shared" si="6"/>
        <v>1</v>
      </c>
      <c r="P94" s="7">
        <f t="shared" si="7"/>
        <v>1</v>
      </c>
      <c r="Q94" s="7">
        <f t="shared" si="8"/>
        <v>1</v>
      </c>
      <c r="R94" s="69">
        <v>64</v>
      </c>
      <c r="S94" s="45"/>
      <c r="T94" s="45"/>
      <c r="U94" s="52">
        <f t="shared" si="12"/>
        <v>25.599999999999998</v>
      </c>
      <c r="V94" s="52">
        <f t="shared" si="13"/>
        <v>26.599999999999998</v>
      </c>
      <c r="W94" s="52">
        <f t="shared" si="14"/>
        <v>11.800000000000008</v>
      </c>
      <c r="X94" s="45"/>
      <c r="Y94" s="45"/>
      <c r="Z94" s="45"/>
      <c r="AA94" s="45"/>
    </row>
    <row r="95" spans="1:27" ht="19.5" customHeight="1" x14ac:dyDescent="0.35">
      <c r="A95" s="48">
        <f>'Sessional + End Term Assessment'!A96</f>
        <v>89</v>
      </c>
      <c r="B95" s="49" t="str">
        <f>'Sessional + End Term Assessment'!B96</f>
        <v>23ETCCS089</v>
      </c>
      <c r="C95" s="66" t="str">
        <f>'Sessional + End Term Assessment'!C96</f>
        <v>MS.KAJAL JOSHI</v>
      </c>
      <c r="D95" s="67"/>
      <c r="E95" s="67"/>
      <c r="F95" s="88">
        <v>10.866666666666667</v>
      </c>
      <c r="G95" s="7">
        <f t="shared" si="0"/>
        <v>1</v>
      </c>
      <c r="H95" s="7">
        <f t="shared" si="1"/>
        <v>1</v>
      </c>
      <c r="I95" s="7">
        <f t="shared" si="2"/>
        <v>1</v>
      </c>
      <c r="J95" s="88">
        <v>23.733333333333334</v>
      </c>
      <c r="K95" s="7">
        <f t="shared" si="3"/>
        <v>1</v>
      </c>
      <c r="L95" s="7">
        <f t="shared" si="4"/>
        <v>1</v>
      </c>
      <c r="M95" s="7">
        <f t="shared" si="5"/>
        <v>1</v>
      </c>
      <c r="N95" s="68">
        <v>24.733333333333334</v>
      </c>
      <c r="O95" s="7">
        <f t="shared" si="6"/>
        <v>1</v>
      </c>
      <c r="P95" s="7">
        <f t="shared" si="7"/>
        <v>1</v>
      </c>
      <c r="Q95" s="7">
        <f t="shared" si="8"/>
        <v>1</v>
      </c>
      <c r="R95" s="69">
        <v>59.333333333333336</v>
      </c>
      <c r="S95" s="45"/>
      <c r="T95" s="45"/>
      <c r="U95" s="52">
        <f t="shared" si="12"/>
        <v>23.733333333333334</v>
      </c>
      <c r="V95" s="52">
        <f t="shared" si="13"/>
        <v>24.733333333333334</v>
      </c>
      <c r="W95" s="52">
        <f t="shared" si="14"/>
        <v>10.866666666666667</v>
      </c>
      <c r="X95" s="45"/>
      <c r="Y95" s="45"/>
      <c r="Z95" s="45"/>
      <c r="AA95" s="45"/>
    </row>
    <row r="96" spans="1:27" ht="19.5" customHeight="1" x14ac:dyDescent="0.35">
      <c r="A96" s="48">
        <f>'Sessional + End Term Assessment'!A97</f>
        <v>90</v>
      </c>
      <c r="B96" s="49" t="str">
        <f>'Sessional + End Term Assessment'!B97</f>
        <v>23ETCCS090</v>
      </c>
      <c r="C96" s="66" t="str">
        <f>'Sessional + End Term Assessment'!C97</f>
        <v>MS.KASHISH SONI</v>
      </c>
      <c r="D96" s="67"/>
      <c r="E96" s="67"/>
      <c r="F96" s="88">
        <v>11.333333333333332</v>
      </c>
      <c r="G96" s="7">
        <f t="shared" si="0"/>
        <v>1</v>
      </c>
      <c r="H96" s="7">
        <f t="shared" si="1"/>
        <v>1</v>
      </c>
      <c r="I96" s="7">
        <f t="shared" si="2"/>
        <v>1</v>
      </c>
      <c r="J96" s="88">
        <v>24.666666666666668</v>
      </c>
      <c r="K96" s="7">
        <f t="shared" si="3"/>
        <v>1</v>
      </c>
      <c r="L96" s="7">
        <f t="shared" si="4"/>
        <v>1</v>
      </c>
      <c r="M96" s="7">
        <f t="shared" si="5"/>
        <v>1</v>
      </c>
      <c r="N96" s="68">
        <v>25.666666666666668</v>
      </c>
      <c r="O96" s="7">
        <f t="shared" si="6"/>
        <v>1</v>
      </c>
      <c r="P96" s="7">
        <f t="shared" si="7"/>
        <v>1</v>
      </c>
      <c r="Q96" s="7">
        <f t="shared" si="8"/>
        <v>1</v>
      </c>
      <c r="R96" s="69">
        <v>61.666666666666671</v>
      </c>
      <c r="S96" s="45"/>
      <c r="T96" s="45"/>
      <c r="U96" s="52">
        <f t="shared" si="12"/>
        <v>24.666666666666668</v>
      </c>
      <c r="V96" s="52">
        <f t="shared" si="13"/>
        <v>25.666666666666668</v>
      </c>
      <c r="W96" s="52">
        <f t="shared" si="14"/>
        <v>11.333333333333332</v>
      </c>
      <c r="X96" s="45"/>
      <c r="Y96" s="45"/>
      <c r="Z96" s="45"/>
      <c r="AA96" s="45"/>
    </row>
    <row r="97" spans="1:27" ht="19.5" customHeight="1" x14ac:dyDescent="0.35">
      <c r="A97" s="48">
        <f>'Sessional + End Term Assessment'!A98</f>
        <v>91</v>
      </c>
      <c r="B97" s="49" t="str">
        <f>'Sessional + End Term Assessment'!B98</f>
        <v>23ETCCS091</v>
      </c>
      <c r="C97" s="66" t="str">
        <f>'Sessional + End Term Assessment'!C98</f>
        <v>MS.KINSHUL YADAV</v>
      </c>
      <c r="D97" s="67"/>
      <c r="E97" s="67"/>
      <c r="F97" s="88">
        <v>10.866666666666667</v>
      </c>
      <c r="G97" s="7">
        <f t="shared" si="0"/>
        <v>1</v>
      </c>
      <c r="H97" s="7">
        <f t="shared" si="1"/>
        <v>1</v>
      </c>
      <c r="I97" s="7">
        <f t="shared" si="2"/>
        <v>1</v>
      </c>
      <c r="J97" s="88">
        <v>23.733333333333334</v>
      </c>
      <c r="K97" s="7">
        <f t="shared" si="3"/>
        <v>1</v>
      </c>
      <c r="L97" s="7">
        <f t="shared" si="4"/>
        <v>1</v>
      </c>
      <c r="M97" s="7">
        <f t="shared" si="5"/>
        <v>1</v>
      </c>
      <c r="N97" s="68">
        <v>24.733333333333334</v>
      </c>
      <c r="O97" s="7">
        <f t="shared" si="6"/>
        <v>1</v>
      </c>
      <c r="P97" s="7">
        <f t="shared" si="7"/>
        <v>1</v>
      </c>
      <c r="Q97" s="7">
        <f t="shared" si="8"/>
        <v>1</v>
      </c>
      <c r="R97" s="69">
        <v>59.333333333333336</v>
      </c>
      <c r="S97" s="45"/>
      <c r="T97" s="45"/>
      <c r="U97" s="52">
        <f t="shared" si="12"/>
        <v>23.733333333333334</v>
      </c>
      <c r="V97" s="52">
        <f t="shared" si="13"/>
        <v>24.733333333333334</v>
      </c>
      <c r="W97" s="52">
        <f t="shared" si="14"/>
        <v>10.866666666666667</v>
      </c>
      <c r="X97" s="45"/>
      <c r="Y97" s="45"/>
      <c r="Z97" s="45"/>
      <c r="AA97" s="45"/>
    </row>
    <row r="98" spans="1:27" ht="19.5" customHeight="1" x14ac:dyDescent="0.35">
      <c r="A98" s="48">
        <f>'Sessional + End Term Assessment'!A99</f>
        <v>92</v>
      </c>
      <c r="B98" s="49" t="str">
        <f>'Sessional + End Term Assessment'!B99</f>
        <v>23ETCCS092</v>
      </c>
      <c r="C98" s="66" t="str">
        <f>'Sessional + End Term Assessment'!C99</f>
        <v>MS.KUMKUM LOHIYA</v>
      </c>
      <c r="D98" s="67"/>
      <c r="E98" s="67"/>
      <c r="F98" s="88">
        <v>12.266666666666666</v>
      </c>
      <c r="G98" s="7">
        <f t="shared" si="0"/>
        <v>1</v>
      </c>
      <c r="H98" s="7">
        <f t="shared" si="1"/>
        <v>1</v>
      </c>
      <c r="I98" s="7">
        <f t="shared" si="2"/>
        <v>1</v>
      </c>
      <c r="J98" s="88">
        <v>26.533333333333331</v>
      </c>
      <c r="K98" s="7">
        <f t="shared" si="3"/>
        <v>1</v>
      </c>
      <c r="L98" s="7">
        <f t="shared" si="4"/>
        <v>1</v>
      </c>
      <c r="M98" s="7">
        <f t="shared" si="5"/>
        <v>1</v>
      </c>
      <c r="N98" s="68">
        <v>27.533333333333331</v>
      </c>
      <c r="O98" s="7">
        <f t="shared" si="6"/>
        <v>1</v>
      </c>
      <c r="P98" s="7">
        <f t="shared" si="7"/>
        <v>1</v>
      </c>
      <c r="Q98" s="7">
        <f t="shared" si="8"/>
        <v>1</v>
      </c>
      <c r="R98" s="69">
        <v>66.333333333333329</v>
      </c>
      <c r="S98" s="45"/>
      <c r="T98" s="45"/>
      <c r="U98" s="52">
        <f t="shared" si="12"/>
        <v>26.533333333333331</v>
      </c>
      <c r="V98" s="52">
        <f t="shared" si="13"/>
        <v>27.533333333333331</v>
      </c>
      <c r="W98" s="52">
        <f t="shared" si="14"/>
        <v>12.266666666666666</v>
      </c>
      <c r="X98" s="45"/>
      <c r="Y98" s="45"/>
      <c r="Z98" s="45"/>
      <c r="AA98" s="45"/>
    </row>
    <row r="99" spans="1:27" ht="19.5" customHeight="1" x14ac:dyDescent="0.35">
      <c r="A99" s="48">
        <f>'Sessional + End Term Assessment'!A100</f>
        <v>93</v>
      </c>
      <c r="B99" s="49" t="str">
        <f>'Sessional + End Term Assessment'!B100</f>
        <v>23ETCCS093</v>
      </c>
      <c r="C99" s="66" t="str">
        <f>'Sessional + End Term Assessment'!C100</f>
        <v>MS.LUBHANSHI RATHORE</v>
      </c>
      <c r="D99" s="67"/>
      <c r="E99" s="67"/>
      <c r="F99" s="88">
        <v>10.400000000000002</v>
      </c>
      <c r="G99" s="7">
        <f t="shared" si="0"/>
        <v>1</v>
      </c>
      <c r="H99" s="7">
        <f t="shared" si="1"/>
        <v>1</v>
      </c>
      <c r="I99" s="7">
        <f t="shared" si="2"/>
        <v>1</v>
      </c>
      <c r="J99" s="88">
        <v>22.8</v>
      </c>
      <c r="K99" s="7">
        <f t="shared" si="3"/>
        <v>1</v>
      </c>
      <c r="L99" s="7">
        <f t="shared" si="4"/>
        <v>1</v>
      </c>
      <c r="M99" s="7">
        <f t="shared" si="5"/>
        <v>1</v>
      </c>
      <c r="N99" s="68">
        <v>23.8</v>
      </c>
      <c r="O99" s="7">
        <f t="shared" si="6"/>
        <v>1</v>
      </c>
      <c r="P99" s="7">
        <f t="shared" si="7"/>
        <v>1</v>
      </c>
      <c r="Q99" s="7">
        <f t="shared" si="8"/>
        <v>1</v>
      </c>
      <c r="R99" s="69">
        <v>57</v>
      </c>
      <c r="S99" s="45"/>
      <c r="T99" s="45"/>
      <c r="U99" s="52">
        <f t="shared" si="12"/>
        <v>22.8</v>
      </c>
      <c r="V99" s="52">
        <f t="shared" si="13"/>
        <v>23.8</v>
      </c>
      <c r="W99" s="52">
        <f t="shared" si="14"/>
        <v>10.400000000000002</v>
      </c>
      <c r="X99" s="45"/>
      <c r="Y99" s="45"/>
      <c r="Z99" s="45"/>
      <c r="AA99" s="45"/>
    </row>
    <row r="100" spans="1:27" ht="19.5" customHeight="1" x14ac:dyDescent="0.35">
      <c r="A100" s="48">
        <f>'Sessional + End Term Assessment'!A101</f>
        <v>94</v>
      </c>
      <c r="B100" s="49" t="str">
        <f>'Sessional + End Term Assessment'!B101</f>
        <v>23ETCCS094</v>
      </c>
      <c r="C100" s="66" t="str">
        <f>'Sessional + End Term Assessment'!C101</f>
        <v>MS.LUCKY OJHA</v>
      </c>
      <c r="D100" s="67"/>
      <c r="E100" s="67"/>
      <c r="F100" s="88">
        <v>12.266666666666666</v>
      </c>
      <c r="G100" s="7">
        <f t="shared" si="0"/>
        <v>1</v>
      </c>
      <c r="H100" s="7">
        <f t="shared" si="1"/>
        <v>1</v>
      </c>
      <c r="I100" s="7">
        <f t="shared" si="2"/>
        <v>1</v>
      </c>
      <c r="J100" s="88">
        <v>26.533333333333331</v>
      </c>
      <c r="K100" s="7">
        <f t="shared" si="3"/>
        <v>1</v>
      </c>
      <c r="L100" s="7">
        <f t="shared" si="4"/>
        <v>1</v>
      </c>
      <c r="M100" s="7">
        <f t="shared" si="5"/>
        <v>1</v>
      </c>
      <c r="N100" s="68">
        <v>27.533333333333331</v>
      </c>
      <c r="O100" s="7">
        <f t="shared" si="6"/>
        <v>1</v>
      </c>
      <c r="P100" s="7">
        <f t="shared" si="7"/>
        <v>1</v>
      </c>
      <c r="Q100" s="7">
        <f t="shared" si="8"/>
        <v>1</v>
      </c>
      <c r="R100" s="69">
        <v>66.333333333333329</v>
      </c>
      <c r="S100" s="45"/>
      <c r="T100" s="45"/>
      <c r="U100" s="52">
        <f t="shared" si="12"/>
        <v>26.533333333333331</v>
      </c>
      <c r="V100" s="52">
        <f t="shared" si="13"/>
        <v>27.533333333333331</v>
      </c>
      <c r="W100" s="52">
        <f t="shared" si="14"/>
        <v>12.266666666666666</v>
      </c>
      <c r="X100" s="45"/>
      <c r="Y100" s="45"/>
      <c r="Z100" s="45"/>
      <c r="AA100" s="45"/>
    </row>
    <row r="101" spans="1:27" ht="19.5" customHeight="1" x14ac:dyDescent="0.35">
      <c r="A101" s="48">
        <f>'Sessional + End Term Assessment'!A102</f>
        <v>95</v>
      </c>
      <c r="B101" s="49" t="str">
        <f>'Sessional + End Term Assessment'!B102</f>
        <v>23ETCCS095</v>
      </c>
      <c r="C101" s="66" t="str">
        <f>'Sessional + End Term Assessment'!C102</f>
        <v>MS.MAHIMA KUMAWAT</v>
      </c>
      <c r="D101" s="67"/>
      <c r="E101" s="67"/>
      <c r="F101" s="88">
        <v>10.400000000000002</v>
      </c>
      <c r="G101" s="7">
        <f t="shared" si="0"/>
        <v>1</v>
      </c>
      <c r="H101" s="7">
        <f t="shared" si="1"/>
        <v>1</v>
      </c>
      <c r="I101" s="7">
        <f t="shared" si="2"/>
        <v>1</v>
      </c>
      <c r="J101" s="88">
        <v>22.8</v>
      </c>
      <c r="K101" s="7">
        <f t="shared" si="3"/>
        <v>1</v>
      </c>
      <c r="L101" s="7">
        <f t="shared" si="4"/>
        <v>1</v>
      </c>
      <c r="M101" s="7">
        <f t="shared" si="5"/>
        <v>1</v>
      </c>
      <c r="N101" s="68">
        <v>23.8</v>
      </c>
      <c r="O101" s="7">
        <f t="shared" si="6"/>
        <v>1</v>
      </c>
      <c r="P101" s="7">
        <f t="shared" si="7"/>
        <v>1</v>
      </c>
      <c r="Q101" s="7">
        <f t="shared" si="8"/>
        <v>1</v>
      </c>
      <c r="R101" s="69">
        <v>57</v>
      </c>
      <c r="S101" s="45"/>
      <c r="T101" s="45"/>
      <c r="U101" s="52">
        <f t="shared" si="12"/>
        <v>22.8</v>
      </c>
      <c r="V101" s="52">
        <f t="shared" si="13"/>
        <v>23.8</v>
      </c>
      <c r="W101" s="52">
        <f t="shared" si="14"/>
        <v>10.400000000000002</v>
      </c>
      <c r="X101" s="45"/>
      <c r="Y101" s="45"/>
      <c r="Z101" s="45"/>
      <c r="AA101" s="45"/>
    </row>
    <row r="102" spans="1:27" ht="19.5" customHeight="1" x14ac:dyDescent="0.35">
      <c r="A102" s="48">
        <f>'Sessional + End Term Assessment'!A103</f>
        <v>96</v>
      </c>
      <c r="B102" s="49" t="str">
        <f>'Sessional + End Term Assessment'!B103</f>
        <v>23ETCCS096</v>
      </c>
      <c r="C102" s="66" t="str">
        <f>'Sessional + End Term Assessment'!C103</f>
        <v>MS.MAHIMA RAO</v>
      </c>
      <c r="D102" s="67"/>
      <c r="E102" s="67"/>
      <c r="F102" s="88">
        <v>9.9333333333333265</v>
      </c>
      <c r="G102" s="7">
        <f t="shared" si="0"/>
        <v>1</v>
      </c>
      <c r="H102" s="7">
        <f t="shared" si="1"/>
        <v>1</v>
      </c>
      <c r="I102" s="7">
        <f t="shared" si="2"/>
        <v>1</v>
      </c>
      <c r="J102" s="88">
        <v>21.866666666666671</v>
      </c>
      <c r="K102" s="7">
        <f t="shared" si="3"/>
        <v>1</v>
      </c>
      <c r="L102" s="7">
        <f t="shared" si="4"/>
        <v>1</v>
      </c>
      <c r="M102" s="7">
        <f t="shared" si="5"/>
        <v>1</v>
      </c>
      <c r="N102" s="68">
        <v>22.866666666666671</v>
      </c>
      <c r="O102" s="7">
        <f t="shared" si="6"/>
        <v>1</v>
      </c>
      <c r="P102" s="7">
        <f t="shared" si="7"/>
        <v>1</v>
      </c>
      <c r="Q102" s="7">
        <f t="shared" si="8"/>
        <v>1</v>
      </c>
      <c r="R102" s="69">
        <v>54.666666666666671</v>
      </c>
      <c r="S102" s="45"/>
      <c r="T102" s="45"/>
      <c r="U102" s="52">
        <f t="shared" si="12"/>
        <v>21.866666666666671</v>
      </c>
      <c r="V102" s="52">
        <f t="shared" si="13"/>
        <v>22.866666666666671</v>
      </c>
      <c r="W102" s="52">
        <f t="shared" si="14"/>
        <v>9.9333333333333265</v>
      </c>
      <c r="X102" s="45"/>
      <c r="Y102" s="45"/>
      <c r="Z102" s="45"/>
      <c r="AA102" s="45"/>
    </row>
    <row r="103" spans="1:27" ht="19.5" customHeight="1" x14ac:dyDescent="0.35">
      <c r="A103" s="48">
        <f>'Sessional + End Term Assessment'!A104</f>
        <v>97</v>
      </c>
      <c r="B103" s="49" t="str">
        <f>'Sessional + End Term Assessment'!B104</f>
        <v>23ETCCS097</v>
      </c>
      <c r="C103" s="66" t="str">
        <f>'Sessional + End Term Assessment'!C104</f>
        <v>MS.MANSI LOHAR</v>
      </c>
      <c r="D103" s="67"/>
      <c r="E103" s="67"/>
      <c r="F103" s="88">
        <v>9.4666666666666686</v>
      </c>
      <c r="G103" s="7">
        <f t="shared" si="0"/>
        <v>1</v>
      </c>
      <c r="H103" s="7">
        <f t="shared" si="1"/>
        <v>1</v>
      </c>
      <c r="I103" s="7">
        <f t="shared" si="2"/>
        <v>0</v>
      </c>
      <c r="J103" s="88">
        <v>20.93333333333333</v>
      </c>
      <c r="K103" s="7">
        <f t="shared" si="3"/>
        <v>1</v>
      </c>
      <c r="L103" s="7">
        <f t="shared" si="4"/>
        <v>1</v>
      </c>
      <c r="M103" s="7">
        <f t="shared" si="5"/>
        <v>1</v>
      </c>
      <c r="N103" s="68">
        <v>21.93333333333333</v>
      </c>
      <c r="O103" s="7">
        <f t="shared" si="6"/>
        <v>1</v>
      </c>
      <c r="P103" s="7">
        <f t="shared" si="7"/>
        <v>1</v>
      </c>
      <c r="Q103" s="7">
        <f t="shared" si="8"/>
        <v>1</v>
      </c>
      <c r="R103" s="69">
        <v>52.333333333333329</v>
      </c>
      <c r="S103" s="45"/>
      <c r="T103" s="45"/>
      <c r="U103" s="52">
        <f t="shared" si="12"/>
        <v>20.93333333333333</v>
      </c>
      <c r="V103" s="52">
        <f t="shared" si="13"/>
        <v>21.93333333333333</v>
      </c>
      <c r="W103" s="52">
        <f t="shared" si="14"/>
        <v>9.4666666666666686</v>
      </c>
      <c r="X103" s="45"/>
      <c r="Y103" s="45"/>
      <c r="Z103" s="45"/>
      <c r="AA103" s="45"/>
    </row>
    <row r="104" spans="1:27" ht="19.5" customHeight="1" x14ac:dyDescent="0.35">
      <c r="A104" s="48">
        <f>'Sessional + End Term Assessment'!A105</f>
        <v>98</v>
      </c>
      <c r="B104" s="49" t="str">
        <f>'Sessional + End Term Assessment'!B105</f>
        <v>23ETCCS098</v>
      </c>
      <c r="C104" s="66" t="str">
        <f>'Sessional + End Term Assessment'!C105</f>
        <v>MS.MONIKA PATEL</v>
      </c>
      <c r="D104" s="67"/>
      <c r="E104" s="67"/>
      <c r="F104" s="88">
        <v>9</v>
      </c>
      <c r="G104" s="7">
        <f t="shared" si="0"/>
        <v>1</v>
      </c>
      <c r="H104" s="7">
        <f t="shared" si="1"/>
        <v>1</v>
      </c>
      <c r="I104" s="7">
        <f t="shared" si="2"/>
        <v>0</v>
      </c>
      <c r="J104" s="88">
        <v>20</v>
      </c>
      <c r="K104" s="7">
        <f t="shared" si="3"/>
        <v>1</v>
      </c>
      <c r="L104" s="7">
        <f t="shared" si="4"/>
        <v>1</v>
      </c>
      <c r="M104" s="7">
        <f t="shared" si="5"/>
        <v>1</v>
      </c>
      <c r="N104" s="68">
        <v>21</v>
      </c>
      <c r="O104" s="7">
        <f t="shared" si="6"/>
        <v>1</v>
      </c>
      <c r="P104" s="7">
        <f t="shared" si="7"/>
        <v>1</v>
      </c>
      <c r="Q104" s="7">
        <f t="shared" si="8"/>
        <v>1</v>
      </c>
      <c r="R104" s="69">
        <v>50</v>
      </c>
      <c r="S104" s="45"/>
      <c r="T104" s="45"/>
      <c r="U104" s="52">
        <f t="shared" si="12"/>
        <v>20</v>
      </c>
      <c r="V104" s="52">
        <f t="shared" si="13"/>
        <v>21</v>
      </c>
      <c r="W104" s="52">
        <f t="shared" si="14"/>
        <v>9</v>
      </c>
      <c r="X104" s="45"/>
      <c r="Y104" s="45"/>
      <c r="Z104" s="45"/>
      <c r="AA104" s="45"/>
    </row>
    <row r="105" spans="1:27" ht="19.5" customHeight="1" x14ac:dyDescent="0.35">
      <c r="A105" s="48">
        <f>'Sessional + End Term Assessment'!A106</f>
        <v>99</v>
      </c>
      <c r="B105" s="49" t="str">
        <f>'Sessional + End Term Assessment'!B106</f>
        <v>23ETCCS099</v>
      </c>
      <c r="C105" s="66" t="str">
        <f>'Sessional + End Term Assessment'!C106</f>
        <v>MS.MOXI TAK</v>
      </c>
      <c r="D105" s="67"/>
      <c r="E105" s="67"/>
      <c r="F105" s="88">
        <v>11.800000000000008</v>
      </c>
      <c r="G105" s="7">
        <f t="shared" si="0"/>
        <v>1</v>
      </c>
      <c r="H105" s="7">
        <f t="shared" si="1"/>
        <v>1</v>
      </c>
      <c r="I105" s="7">
        <f t="shared" si="2"/>
        <v>1</v>
      </c>
      <c r="J105" s="88">
        <v>25.599999999999998</v>
      </c>
      <c r="K105" s="7">
        <f t="shared" si="3"/>
        <v>1</v>
      </c>
      <c r="L105" s="7">
        <f t="shared" si="4"/>
        <v>1</v>
      </c>
      <c r="M105" s="7">
        <f t="shared" si="5"/>
        <v>1</v>
      </c>
      <c r="N105" s="68">
        <v>26.599999999999998</v>
      </c>
      <c r="O105" s="7">
        <f t="shared" si="6"/>
        <v>1</v>
      </c>
      <c r="P105" s="7">
        <f t="shared" si="7"/>
        <v>1</v>
      </c>
      <c r="Q105" s="7">
        <f t="shared" si="8"/>
        <v>1</v>
      </c>
      <c r="R105" s="69">
        <v>64</v>
      </c>
      <c r="S105" s="45"/>
      <c r="T105" s="45"/>
      <c r="U105" s="52">
        <f t="shared" si="12"/>
        <v>25.599999999999998</v>
      </c>
      <c r="V105" s="52">
        <f t="shared" si="13"/>
        <v>26.599999999999998</v>
      </c>
      <c r="W105" s="52">
        <f t="shared" si="14"/>
        <v>11.800000000000008</v>
      </c>
      <c r="X105" s="45"/>
      <c r="Y105" s="45"/>
      <c r="Z105" s="45"/>
      <c r="AA105" s="45"/>
    </row>
    <row r="106" spans="1:27" ht="19.5" customHeight="1" x14ac:dyDescent="0.35">
      <c r="A106" s="48">
        <f>'Sessional + End Term Assessment'!A107</f>
        <v>100</v>
      </c>
      <c r="B106" s="49" t="str">
        <f>'Sessional + End Term Assessment'!B107</f>
        <v>23ETCCS100</v>
      </c>
      <c r="C106" s="66" t="str">
        <f>'Sessional + End Term Assessment'!C107</f>
        <v>MS.REENA AUDICHYA</v>
      </c>
      <c r="D106" s="67"/>
      <c r="E106" s="67"/>
      <c r="F106" s="88">
        <v>11.800000000000008</v>
      </c>
      <c r="G106" s="7">
        <f t="shared" si="0"/>
        <v>1</v>
      </c>
      <c r="H106" s="7">
        <f t="shared" si="1"/>
        <v>1</v>
      </c>
      <c r="I106" s="7">
        <f t="shared" si="2"/>
        <v>1</v>
      </c>
      <c r="J106" s="88">
        <v>25.599999999999998</v>
      </c>
      <c r="K106" s="7">
        <f t="shared" si="3"/>
        <v>1</v>
      </c>
      <c r="L106" s="7">
        <f t="shared" si="4"/>
        <v>1</v>
      </c>
      <c r="M106" s="7">
        <f t="shared" si="5"/>
        <v>1</v>
      </c>
      <c r="N106" s="68">
        <v>26.599999999999998</v>
      </c>
      <c r="O106" s="7">
        <f t="shared" si="6"/>
        <v>1</v>
      </c>
      <c r="P106" s="7">
        <f t="shared" si="7"/>
        <v>1</v>
      </c>
      <c r="Q106" s="7">
        <f t="shared" si="8"/>
        <v>1</v>
      </c>
      <c r="R106" s="69">
        <v>64</v>
      </c>
      <c r="S106" s="45"/>
      <c r="T106" s="45"/>
      <c r="U106" s="52">
        <f t="shared" si="12"/>
        <v>25.599999999999998</v>
      </c>
      <c r="V106" s="52">
        <f t="shared" si="13"/>
        <v>26.599999999999998</v>
      </c>
      <c r="W106" s="52">
        <f t="shared" si="14"/>
        <v>11.800000000000008</v>
      </c>
      <c r="X106" s="45"/>
      <c r="Y106" s="45"/>
      <c r="Z106" s="45"/>
      <c r="AA106" s="45"/>
    </row>
    <row r="107" spans="1:27" ht="19.5" customHeight="1" x14ac:dyDescent="0.35">
      <c r="A107" s="48">
        <f>'Sessional + End Term Assessment'!A108</f>
        <v>101</v>
      </c>
      <c r="B107" s="49" t="str">
        <f>'Sessional + End Term Assessment'!B108</f>
        <v>23ETCCS101</v>
      </c>
      <c r="C107" s="66" t="str">
        <f>'Sessional + End Term Assessment'!C108</f>
        <v>MS.TAYSIDDHI MADHVI BHAVSAR</v>
      </c>
      <c r="D107" s="67"/>
      <c r="E107" s="67"/>
      <c r="F107" s="88">
        <v>11.800000000000008</v>
      </c>
      <c r="G107" s="7">
        <f t="shared" si="0"/>
        <v>1</v>
      </c>
      <c r="H107" s="7">
        <f t="shared" si="1"/>
        <v>1</v>
      </c>
      <c r="I107" s="7">
        <f t="shared" si="2"/>
        <v>1</v>
      </c>
      <c r="J107" s="88">
        <v>25.599999999999998</v>
      </c>
      <c r="K107" s="7">
        <f t="shared" si="3"/>
        <v>1</v>
      </c>
      <c r="L107" s="7">
        <f t="shared" si="4"/>
        <v>1</v>
      </c>
      <c r="M107" s="7">
        <f t="shared" si="5"/>
        <v>1</v>
      </c>
      <c r="N107" s="68">
        <v>26.599999999999998</v>
      </c>
      <c r="O107" s="7">
        <f t="shared" si="6"/>
        <v>1</v>
      </c>
      <c r="P107" s="7">
        <f t="shared" si="7"/>
        <v>1</v>
      </c>
      <c r="Q107" s="7">
        <f t="shared" si="8"/>
        <v>1</v>
      </c>
      <c r="R107" s="69">
        <v>64</v>
      </c>
      <c r="S107" s="45"/>
      <c r="T107" s="45"/>
      <c r="U107" s="52">
        <f t="shared" si="12"/>
        <v>25.599999999999998</v>
      </c>
      <c r="V107" s="52">
        <f t="shared" si="13"/>
        <v>26.599999999999998</v>
      </c>
      <c r="W107" s="52">
        <f t="shared" si="14"/>
        <v>11.800000000000008</v>
      </c>
      <c r="X107" s="45"/>
      <c r="Y107" s="45"/>
      <c r="Z107" s="45"/>
      <c r="AA107" s="45"/>
    </row>
    <row r="108" spans="1:27" ht="19.5" customHeight="1" x14ac:dyDescent="0.35">
      <c r="A108" s="48">
        <f>'Sessional + End Term Assessment'!A109</f>
        <v>102</v>
      </c>
      <c r="B108" s="49" t="str">
        <f>'Sessional + End Term Assessment'!B109</f>
        <v>23ETCCS102</v>
      </c>
      <c r="C108" s="66" t="str">
        <f>'Sessional + End Term Assessment'!C109</f>
        <v>MS.USHA KUNWAR CHUNDAWAT</v>
      </c>
      <c r="D108" s="67"/>
      <c r="E108" s="67"/>
      <c r="F108" s="88">
        <v>11.333333333333332</v>
      </c>
      <c r="G108" s="7">
        <f t="shared" si="0"/>
        <v>1</v>
      </c>
      <c r="H108" s="7">
        <f t="shared" si="1"/>
        <v>1</v>
      </c>
      <c r="I108" s="7">
        <f t="shared" si="2"/>
        <v>1</v>
      </c>
      <c r="J108" s="88">
        <v>24.666666666666668</v>
      </c>
      <c r="K108" s="7">
        <f t="shared" si="3"/>
        <v>1</v>
      </c>
      <c r="L108" s="7">
        <f t="shared" si="4"/>
        <v>1</v>
      </c>
      <c r="M108" s="7">
        <f t="shared" si="5"/>
        <v>1</v>
      </c>
      <c r="N108" s="68">
        <v>25.666666666666668</v>
      </c>
      <c r="O108" s="7">
        <f t="shared" si="6"/>
        <v>1</v>
      </c>
      <c r="P108" s="7">
        <f t="shared" si="7"/>
        <v>1</v>
      </c>
      <c r="Q108" s="7">
        <f t="shared" si="8"/>
        <v>1</v>
      </c>
      <c r="R108" s="69">
        <v>61.666666666666671</v>
      </c>
      <c r="S108" s="45"/>
      <c r="T108" s="45"/>
      <c r="U108" s="52">
        <f t="shared" si="12"/>
        <v>24.666666666666668</v>
      </c>
      <c r="V108" s="52">
        <f t="shared" si="13"/>
        <v>25.666666666666668</v>
      </c>
      <c r="W108" s="52">
        <f t="shared" si="14"/>
        <v>11.333333333333332</v>
      </c>
      <c r="X108" s="45"/>
      <c r="Y108" s="45"/>
      <c r="Z108" s="45"/>
      <c r="AA108" s="45"/>
    </row>
    <row r="109" spans="1:27" ht="19.5" customHeight="1" x14ac:dyDescent="0.35">
      <c r="A109" s="48">
        <f>'Sessional + End Term Assessment'!A110</f>
        <v>103</v>
      </c>
      <c r="B109" s="49" t="str">
        <f>'Sessional + End Term Assessment'!B110</f>
        <v>23ETCCS103</v>
      </c>
      <c r="C109" s="66" t="str">
        <f>'Sessional + End Term Assessment'!C110</f>
        <v>MUDIT GUPTA</v>
      </c>
      <c r="D109" s="67"/>
      <c r="E109" s="67"/>
      <c r="F109" s="88">
        <v>11.333333333333332</v>
      </c>
      <c r="G109" s="7">
        <f t="shared" si="0"/>
        <v>1</v>
      </c>
      <c r="H109" s="7">
        <f t="shared" si="1"/>
        <v>1</v>
      </c>
      <c r="I109" s="7">
        <f t="shared" si="2"/>
        <v>1</v>
      </c>
      <c r="J109" s="88">
        <v>24.666666666666668</v>
      </c>
      <c r="K109" s="7">
        <f t="shared" si="3"/>
        <v>1</v>
      </c>
      <c r="L109" s="7">
        <f t="shared" si="4"/>
        <v>1</v>
      </c>
      <c r="M109" s="7">
        <f t="shared" si="5"/>
        <v>1</v>
      </c>
      <c r="N109" s="68">
        <v>25.666666666666668</v>
      </c>
      <c r="O109" s="7">
        <f t="shared" si="6"/>
        <v>1</v>
      </c>
      <c r="P109" s="7">
        <f t="shared" si="7"/>
        <v>1</v>
      </c>
      <c r="Q109" s="7">
        <f t="shared" si="8"/>
        <v>1</v>
      </c>
      <c r="R109" s="69">
        <v>61.666666666666671</v>
      </c>
      <c r="S109" s="45"/>
      <c r="T109" s="45"/>
      <c r="U109" s="52">
        <f t="shared" si="12"/>
        <v>24.666666666666668</v>
      </c>
      <c r="V109" s="52">
        <f t="shared" si="13"/>
        <v>25.666666666666668</v>
      </c>
      <c r="W109" s="52">
        <f t="shared" si="14"/>
        <v>11.333333333333332</v>
      </c>
      <c r="X109" s="45"/>
      <c r="Y109" s="45"/>
      <c r="Z109" s="45"/>
      <c r="AA109" s="45"/>
    </row>
    <row r="110" spans="1:27" ht="19.5" customHeight="1" x14ac:dyDescent="0.35">
      <c r="A110" s="48">
        <f>'Sessional + End Term Assessment'!A111</f>
        <v>104</v>
      </c>
      <c r="B110" s="49" t="str">
        <f>'Sessional + End Term Assessment'!B111</f>
        <v>23ETCCS104</v>
      </c>
      <c r="C110" s="66" t="str">
        <f>'Sessional + End Term Assessment'!C111</f>
        <v>NARESH SINGH BAGHEL</v>
      </c>
      <c r="D110" s="67"/>
      <c r="E110" s="67"/>
      <c r="F110" s="88">
        <v>13.200000000000003</v>
      </c>
      <c r="G110" s="7">
        <f t="shared" si="0"/>
        <v>1</v>
      </c>
      <c r="H110" s="7">
        <f t="shared" si="1"/>
        <v>1</v>
      </c>
      <c r="I110" s="7">
        <f t="shared" si="2"/>
        <v>1</v>
      </c>
      <c r="J110" s="88">
        <v>28.4</v>
      </c>
      <c r="K110" s="7">
        <f t="shared" si="3"/>
        <v>1</v>
      </c>
      <c r="L110" s="7">
        <f t="shared" si="4"/>
        <v>1</v>
      </c>
      <c r="M110" s="7">
        <f t="shared" si="5"/>
        <v>1</v>
      </c>
      <c r="N110" s="68">
        <v>29.4</v>
      </c>
      <c r="O110" s="7">
        <f t="shared" si="6"/>
        <v>1</v>
      </c>
      <c r="P110" s="7">
        <f t="shared" si="7"/>
        <v>1</v>
      </c>
      <c r="Q110" s="7">
        <f t="shared" si="8"/>
        <v>1</v>
      </c>
      <c r="R110" s="69">
        <v>71</v>
      </c>
      <c r="S110" s="45"/>
      <c r="T110" s="45"/>
      <c r="U110" s="52">
        <f t="shared" si="12"/>
        <v>28.4</v>
      </c>
      <c r="V110" s="52">
        <f t="shared" si="13"/>
        <v>29.4</v>
      </c>
      <c r="W110" s="52">
        <f t="shared" si="14"/>
        <v>13.200000000000003</v>
      </c>
      <c r="X110" s="45"/>
      <c r="Y110" s="45"/>
      <c r="Z110" s="45"/>
      <c r="AA110" s="45"/>
    </row>
    <row r="111" spans="1:27" ht="19.5" customHeight="1" x14ac:dyDescent="0.35">
      <c r="A111" s="48">
        <f>'Sessional + End Term Assessment'!A112</f>
        <v>105</v>
      </c>
      <c r="B111" s="49" t="str">
        <f>'Sessional + End Term Assessment'!B112</f>
        <v>23ETCCS105</v>
      </c>
      <c r="C111" s="66" t="str">
        <f>'Sessional + End Term Assessment'!C112</f>
        <v>NASRAT ANSARI</v>
      </c>
      <c r="D111" s="67"/>
      <c r="E111" s="67"/>
      <c r="F111" s="88">
        <v>9.4666666666666686</v>
      </c>
      <c r="G111" s="7">
        <f t="shared" si="0"/>
        <v>1</v>
      </c>
      <c r="H111" s="7">
        <f t="shared" si="1"/>
        <v>1</v>
      </c>
      <c r="I111" s="7">
        <f t="shared" si="2"/>
        <v>0</v>
      </c>
      <c r="J111" s="88">
        <v>20.93333333333333</v>
      </c>
      <c r="K111" s="7">
        <f t="shared" si="3"/>
        <v>1</v>
      </c>
      <c r="L111" s="7">
        <f t="shared" si="4"/>
        <v>1</v>
      </c>
      <c r="M111" s="7">
        <f t="shared" si="5"/>
        <v>1</v>
      </c>
      <c r="N111" s="68">
        <v>21.93333333333333</v>
      </c>
      <c r="O111" s="7">
        <f t="shared" si="6"/>
        <v>1</v>
      </c>
      <c r="P111" s="7">
        <f t="shared" si="7"/>
        <v>1</v>
      </c>
      <c r="Q111" s="7">
        <f t="shared" si="8"/>
        <v>1</v>
      </c>
      <c r="R111" s="69">
        <v>52.333333333333329</v>
      </c>
      <c r="S111" s="45"/>
      <c r="T111" s="45"/>
      <c r="U111" s="52">
        <f t="shared" si="12"/>
        <v>20.93333333333333</v>
      </c>
      <c r="V111" s="52">
        <f t="shared" si="13"/>
        <v>21.93333333333333</v>
      </c>
      <c r="W111" s="52">
        <f t="shared" si="14"/>
        <v>9.4666666666666686</v>
      </c>
      <c r="X111" s="45"/>
      <c r="Y111" s="45"/>
      <c r="Z111" s="45"/>
      <c r="AA111" s="45"/>
    </row>
    <row r="112" spans="1:27" ht="19.5" customHeight="1" x14ac:dyDescent="0.35">
      <c r="A112" s="48">
        <f>'Sessional + End Term Assessment'!A113</f>
        <v>106</v>
      </c>
      <c r="B112" s="49" t="str">
        <f>'Sessional + End Term Assessment'!B113</f>
        <v>23ETCCS106</v>
      </c>
      <c r="C112" s="66" t="str">
        <f>'Sessional + End Term Assessment'!C113</f>
        <v>NIKHIL SHARMA</v>
      </c>
      <c r="D112" s="67"/>
      <c r="E112" s="67"/>
      <c r="F112" s="88">
        <v>8.5333333333333385</v>
      </c>
      <c r="G112" s="7">
        <f t="shared" si="0"/>
        <v>1</v>
      </c>
      <c r="H112" s="7">
        <f t="shared" si="1"/>
        <v>1</v>
      </c>
      <c r="I112" s="7">
        <f t="shared" si="2"/>
        <v>0</v>
      </c>
      <c r="J112" s="88">
        <v>19.066666666666663</v>
      </c>
      <c r="K112" s="7">
        <f t="shared" si="3"/>
        <v>1</v>
      </c>
      <c r="L112" s="7">
        <f t="shared" si="4"/>
        <v>1</v>
      </c>
      <c r="M112" s="7">
        <f t="shared" si="5"/>
        <v>0</v>
      </c>
      <c r="N112" s="68">
        <v>20.066666666666663</v>
      </c>
      <c r="O112" s="7">
        <f t="shared" si="6"/>
        <v>1</v>
      </c>
      <c r="P112" s="7">
        <f t="shared" si="7"/>
        <v>1</v>
      </c>
      <c r="Q112" s="7">
        <f t="shared" si="8"/>
        <v>1</v>
      </c>
      <c r="R112" s="69">
        <v>47.666666666666664</v>
      </c>
      <c r="S112" s="45"/>
      <c r="T112" s="45"/>
      <c r="U112" s="52">
        <f t="shared" si="12"/>
        <v>19.066666666666663</v>
      </c>
      <c r="V112" s="52">
        <f t="shared" si="13"/>
        <v>20.066666666666663</v>
      </c>
      <c r="W112" s="52">
        <f t="shared" si="14"/>
        <v>8.5333333333333385</v>
      </c>
      <c r="X112" s="45"/>
      <c r="Y112" s="45"/>
      <c r="Z112" s="45"/>
      <c r="AA112" s="45"/>
    </row>
    <row r="113" spans="1:27" ht="19.5" customHeight="1" x14ac:dyDescent="0.35">
      <c r="A113" s="48">
        <f>'Sessional + End Term Assessment'!A114</f>
        <v>107</v>
      </c>
      <c r="B113" s="49" t="str">
        <f>'Sessional + End Term Assessment'!B114</f>
        <v>23ETCCS107</v>
      </c>
      <c r="C113" s="66" t="str">
        <f>'Sessional + End Term Assessment'!C114</f>
        <v>NIKHIL SUTHAR</v>
      </c>
      <c r="D113" s="67"/>
      <c r="E113" s="67"/>
      <c r="F113" s="88">
        <v>10.400000000000002</v>
      </c>
      <c r="G113" s="7">
        <f t="shared" si="0"/>
        <v>1</v>
      </c>
      <c r="H113" s="7">
        <f t="shared" si="1"/>
        <v>1</v>
      </c>
      <c r="I113" s="7">
        <f t="shared" si="2"/>
        <v>1</v>
      </c>
      <c r="J113" s="88">
        <v>22.8</v>
      </c>
      <c r="K113" s="7">
        <f t="shared" si="3"/>
        <v>1</v>
      </c>
      <c r="L113" s="7">
        <f t="shared" si="4"/>
        <v>1</v>
      </c>
      <c r="M113" s="7">
        <f t="shared" si="5"/>
        <v>1</v>
      </c>
      <c r="N113" s="68">
        <v>23.8</v>
      </c>
      <c r="O113" s="7">
        <f t="shared" si="6"/>
        <v>1</v>
      </c>
      <c r="P113" s="7">
        <f t="shared" si="7"/>
        <v>1</v>
      </c>
      <c r="Q113" s="7">
        <f t="shared" si="8"/>
        <v>1</v>
      </c>
      <c r="R113" s="69">
        <v>57</v>
      </c>
      <c r="S113" s="45"/>
      <c r="T113" s="45"/>
      <c r="U113" s="52">
        <f t="shared" si="12"/>
        <v>22.8</v>
      </c>
      <c r="V113" s="52">
        <f t="shared" si="13"/>
        <v>23.8</v>
      </c>
      <c r="W113" s="52">
        <f t="shared" si="14"/>
        <v>10.400000000000002</v>
      </c>
      <c r="X113" s="45"/>
      <c r="Y113" s="45"/>
      <c r="Z113" s="45"/>
      <c r="AA113" s="45"/>
    </row>
    <row r="114" spans="1:27" ht="19.5" customHeight="1" x14ac:dyDescent="0.35">
      <c r="A114" s="48">
        <f>'Sessional + End Term Assessment'!A115</f>
        <v>108</v>
      </c>
      <c r="B114" s="49" t="str">
        <f>'Sessional + End Term Assessment'!B115</f>
        <v>23ETCCS108</v>
      </c>
      <c r="C114" s="66" t="str">
        <f>'Sessional + End Term Assessment'!C115</f>
        <v>NIKITA DANGI</v>
      </c>
      <c r="D114" s="67"/>
      <c r="E114" s="67"/>
      <c r="F114" s="88">
        <v>11.800000000000008</v>
      </c>
      <c r="G114" s="7">
        <f t="shared" si="0"/>
        <v>1</v>
      </c>
      <c r="H114" s="7">
        <f t="shared" si="1"/>
        <v>1</v>
      </c>
      <c r="I114" s="7">
        <f t="shared" si="2"/>
        <v>1</v>
      </c>
      <c r="J114" s="88">
        <v>25.599999999999998</v>
      </c>
      <c r="K114" s="7">
        <f t="shared" si="3"/>
        <v>1</v>
      </c>
      <c r="L114" s="7">
        <f t="shared" si="4"/>
        <v>1</v>
      </c>
      <c r="M114" s="7">
        <f t="shared" si="5"/>
        <v>1</v>
      </c>
      <c r="N114" s="68">
        <v>26.599999999999998</v>
      </c>
      <c r="O114" s="7">
        <f t="shared" si="6"/>
        <v>1</v>
      </c>
      <c r="P114" s="7">
        <f t="shared" si="7"/>
        <v>1</v>
      </c>
      <c r="Q114" s="7">
        <f t="shared" si="8"/>
        <v>1</v>
      </c>
      <c r="R114" s="69">
        <v>64</v>
      </c>
      <c r="S114" s="45"/>
      <c r="T114" s="45"/>
      <c r="U114" s="52">
        <f t="shared" si="12"/>
        <v>25.599999999999998</v>
      </c>
      <c r="V114" s="52">
        <f t="shared" si="13"/>
        <v>26.599999999999998</v>
      </c>
      <c r="W114" s="52">
        <f t="shared" si="14"/>
        <v>11.800000000000008</v>
      </c>
      <c r="X114" s="45"/>
      <c r="Y114" s="45"/>
      <c r="Z114" s="45"/>
      <c r="AA114" s="45"/>
    </row>
    <row r="115" spans="1:27" ht="19.5" customHeight="1" x14ac:dyDescent="0.35">
      <c r="A115" s="48">
        <f>'Sessional + End Term Assessment'!A116</f>
        <v>109</v>
      </c>
      <c r="B115" s="49" t="str">
        <f>'Sessional + End Term Assessment'!B116</f>
        <v>23ETCCS109</v>
      </c>
      <c r="C115" s="66" t="str">
        <f>'Sessional + End Term Assessment'!C116</f>
        <v>NILESH PURI</v>
      </c>
      <c r="D115" s="67"/>
      <c r="E115" s="67"/>
      <c r="F115" s="88">
        <v>9.4666666666666686</v>
      </c>
      <c r="G115" s="7">
        <f t="shared" si="0"/>
        <v>1</v>
      </c>
      <c r="H115" s="7">
        <f t="shared" si="1"/>
        <v>1</v>
      </c>
      <c r="I115" s="7">
        <f t="shared" si="2"/>
        <v>0</v>
      </c>
      <c r="J115" s="88">
        <v>20.93333333333333</v>
      </c>
      <c r="K115" s="7">
        <f t="shared" si="3"/>
        <v>1</v>
      </c>
      <c r="L115" s="7">
        <f t="shared" si="4"/>
        <v>1</v>
      </c>
      <c r="M115" s="7">
        <f t="shared" si="5"/>
        <v>1</v>
      </c>
      <c r="N115" s="68">
        <v>21.93333333333333</v>
      </c>
      <c r="O115" s="7">
        <f t="shared" si="6"/>
        <v>1</v>
      </c>
      <c r="P115" s="7">
        <f t="shared" si="7"/>
        <v>1</v>
      </c>
      <c r="Q115" s="7">
        <f t="shared" si="8"/>
        <v>1</v>
      </c>
      <c r="R115" s="69">
        <v>52.333333333333329</v>
      </c>
      <c r="S115" s="45"/>
      <c r="T115" s="45"/>
      <c r="U115" s="52">
        <f t="shared" si="12"/>
        <v>20.93333333333333</v>
      </c>
      <c r="V115" s="52">
        <f t="shared" si="13"/>
        <v>21.93333333333333</v>
      </c>
      <c r="W115" s="52">
        <f t="shared" si="14"/>
        <v>9.4666666666666686</v>
      </c>
      <c r="X115" s="45"/>
      <c r="Y115" s="45"/>
      <c r="Z115" s="45"/>
      <c r="AA115" s="45"/>
    </row>
    <row r="116" spans="1:27" ht="19.5" customHeight="1" x14ac:dyDescent="0.35">
      <c r="A116" s="48">
        <f>'Sessional + End Term Assessment'!A117</f>
        <v>110</v>
      </c>
      <c r="B116" s="49" t="str">
        <f>'Sessional + End Term Assessment'!B117</f>
        <v>23ETCCS110</v>
      </c>
      <c r="C116" s="66" t="str">
        <f>'Sessional + End Term Assessment'!C117</f>
        <v>NISHTHA SONI</v>
      </c>
      <c r="D116" s="67"/>
      <c r="E116" s="67"/>
      <c r="F116" s="88">
        <v>12.266666666666666</v>
      </c>
      <c r="G116" s="7">
        <f t="shared" si="0"/>
        <v>1</v>
      </c>
      <c r="H116" s="7">
        <f t="shared" si="1"/>
        <v>1</v>
      </c>
      <c r="I116" s="7">
        <f t="shared" si="2"/>
        <v>1</v>
      </c>
      <c r="J116" s="88">
        <v>26.533333333333331</v>
      </c>
      <c r="K116" s="7">
        <f t="shared" si="3"/>
        <v>1</v>
      </c>
      <c r="L116" s="7">
        <f t="shared" si="4"/>
        <v>1</v>
      </c>
      <c r="M116" s="7">
        <f t="shared" si="5"/>
        <v>1</v>
      </c>
      <c r="N116" s="68">
        <v>27.533333333333331</v>
      </c>
      <c r="O116" s="7">
        <f t="shared" si="6"/>
        <v>1</v>
      </c>
      <c r="P116" s="7">
        <f t="shared" si="7"/>
        <v>1</v>
      </c>
      <c r="Q116" s="7">
        <f t="shared" si="8"/>
        <v>1</v>
      </c>
      <c r="R116" s="69">
        <v>66.333333333333329</v>
      </c>
      <c r="S116" s="45"/>
      <c r="T116" s="45"/>
      <c r="U116" s="52">
        <f t="shared" si="12"/>
        <v>26.533333333333331</v>
      </c>
      <c r="V116" s="52">
        <f t="shared" si="13"/>
        <v>27.533333333333331</v>
      </c>
      <c r="W116" s="52">
        <f t="shared" si="14"/>
        <v>12.266666666666666</v>
      </c>
      <c r="X116" s="45"/>
      <c r="Y116" s="45"/>
      <c r="Z116" s="45"/>
      <c r="AA116" s="45"/>
    </row>
    <row r="117" spans="1:27" ht="19.5" customHeight="1" x14ac:dyDescent="0.35">
      <c r="A117" s="48">
        <f>'Sessional + End Term Assessment'!A118</f>
        <v>111</v>
      </c>
      <c r="B117" s="49" t="str">
        <f>'Sessional + End Term Assessment'!B118</f>
        <v>23ETCCS111</v>
      </c>
      <c r="C117" s="66" t="str">
        <f>'Sessional + End Term Assessment'!C118</f>
        <v>PALAK JAIN</v>
      </c>
      <c r="D117" s="67"/>
      <c r="E117" s="67"/>
      <c r="F117" s="88">
        <v>10.866666666666667</v>
      </c>
      <c r="G117" s="7">
        <f t="shared" si="0"/>
        <v>1</v>
      </c>
      <c r="H117" s="7">
        <f t="shared" si="1"/>
        <v>1</v>
      </c>
      <c r="I117" s="7">
        <f t="shared" si="2"/>
        <v>1</v>
      </c>
      <c r="J117" s="88">
        <v>23.733333333333334</v>
      </c>
      <c r="K117" s="7">
        <f t="shared" si="3"/>
        <v>1</v>
      </c>
      <c r="L117" s="7">
        <f t="shared" si="4"/>
        <v>1</v>
      </c>
      <c r="M117" s="7">
        <f t="shared" si="5"/>
        <v>1</v>
      </c>
      <c r="N117" s="68">
        <v>24.733333333333334</v>
      </c>
      <c r="O117" s="7">
        <f t="shared" si="6"/>
        <v>1</v>
      </c>
      <c r="P117" s="7">
        <f t="shared" si="7"/>
        <v>1</v>
      </c>
      <c r="Q117" s="7">
        <f t="shared" si="8"/>
        <v>1</v>
      </c>
      <c r="R117" s="69">
        <v>59.333333333333336</v>
      </c>
      <c r="S117" s="45"/>
      <c r="T117" s="45"/>
      <c r="U117" s="52">
        <f t="shared" si="12"/>
        <v>23.733333333333334</v>
      </c>
      <c r="V117" s="52">
        <f t="shared" si="13"/>
        <v>24.733333333333334</v>
      </c>
      <c r="W117" s="52">
        <f t="shared" si="14"/>
        <v>10.866666666666667</v>
      </c>
      <c r="X117" s="45"/>
      <c r="Y117" s="45"/>
      <c r="Z117" s="45"/>
      <c r="AA117" s="45"/>
    </row>
    <row r="118" spans="1:27" ht="19.5" customHeight="1" x14ac:dyDescent="0.35">
      <c r="A118" s="48">
        <f>'Sessional + End Term Assessment'!A119</f>
        <v>112</v>
      </c>
      <c r="B118" s="49" t="str">
        <f>'Sessional + End Term Assessment'!B119</f>
        <v>23ETCCS112</v>
      </c>
      <c r="C118" s="66" t="str">
        <f>'Sessional + End Term Assessment'!C119</f>
        <v>PALAK NAGORI</v>
      </c>
      <c r="D118" s="7"/>
      <c r="E118" s="50"/>
      <c r="F118" s="88">
        <v>11.800000000000008</v>
      </c>
      <c r="G118" s="7">
        <f t="shared" si="0"/>
        <v>1</v>
      </c>
      <c r="H118" s="7">
        <f t="shared" si="1"/>
        <v>1</v>
      </c>
      <c r="I118" s="7">
        <f t="shared" si="2"/>
        <v>1</v>
      </c>
      <c r="J118" s="88">
        <v>25.599999999999998</v>
      </c>
      <c r="K118" s="7">
        <f t="shared" si="3"/>
        <v>1</v>
      </c>
      <c r="L118" s="7">
        <f t="shared" si="4"/>
        <v>1</v>
      </c>
      <c r="M118" s="7">
        <f t="shared" si="5"/>
        <v>1</v>
      </c>
      <c r="N118" s="68">
        <v>26.599999999999998</v>
      </c>
      <c r="O118" s="7">
        <f t="shared" si="6"/>
        <v>1</v>
      </c>
      <c r="P118" s="7">
        <f t="shared" si="7"/>
        <v>1</v>
      </c>
      <c r="Q118" s="7">
        <f t="shared" si="8"/>
        <v>1</v>
      </c>
      <c r="R118" s="69">
        <v>64</v>
      </c>
      <c r="S118" s="45"/>
      <c r="T118" s="45"/>
      <c r="U118" s="52">
        <f t="shared" si="12"/>
        <v>25.599999999999998</v>
      </c>
      <c r="V118" s="52">
        <f t="shared" si="13"/>
        <v>26.599999999999998</v>
      </c>
      <c r="W118" s="52">
        <f t="shared" si="14"/>
        <v>11.800000000000008</v>
      </c>
      <c r="X118" s="45"/>
      <c r="Y118" s="45"/>
      <c r="Z118" s="45"/>
      <c r="AA118" s="45"/>
    </row>
    <row r="119" spans="1:27" ht="19.5" customHeight="1" x14ac:dyDescent="0.35">
      <c r="A119" s="48">
        <f>'Sessional + End Term Assessment'!A120</f>
        <v>113</v>
      </c>
      <c r="B119" s="49" t="str">
        <f>'Sessional + End Term Assessment'!B120</f>
        <v>23ETCCS113</v>
      </c>
      <c r="C119" s="66" t="str">
        <f>'Sessional + End Term Assessment'!C120</f>
        <v>PANKAJ DANGI</v>
      </c>
      <c r="D119" s="7"/>
      <c r="E119" s="50"/>
      <c r="F119" s="88">
        <v>11.800000000000008</v>
      </c>
      <c r="G119" s="7">
        <f t="shared" si="0"/>
        <v>1</v>
      </c>
      <c r="H119" s="7">
        <f t="shared" si="1"/>
        <v>1</v>
      </c>
      <c r="I119" s="7">
        <f t="shared" si="2"/>
        <v>1</v>
      </c>
      <c r="J119" s="88">
        <v>25.599999999999998</v>
      </c>
      <c r="K119" s="7">
        <f t="shared" si="3"/>
        <v>1</v>
      </c>
      <c r="L119" s="7">
        <f t="shared" si="4"/>
        <v>1</v>
      </c>
      <c r="M119" s="7">
        <f t="shared" si="5"/>
        <v>1</v>
      </c>
      <c r="N119" s="68">
        <v>26.599999999999998</v>
      </c>
      <c r="O119" s="7">
        <f t="shared" si="6"/>
        <v>1</v>
      </c>
      <c r="P119" s="7">
        <f t="shared" si="7"/>
        <v>1</v>
      </c>
      <c r="Q119" s="7">
        <f t="shared" si="8"/>
        <v>1</v>
      </c>
      <c r="R119" s="69">
        <v>64</v>
      </c>
      <c r="S119" s="45"/>
      <c r="T119" s="45"/>
      <c r="U119" s="52">
        <f t="shared" si="12"/>
        <v>25.599999999999998</v>
      </c>
      <c r="V119" s="52">
        <f t="shared" si="13"/>
        <v>26.599999999999998</v>
      </c>
      <c r="W119" s="52">
        <f t="shared" si="14"/>
        <v>11.800000000000008</v>
      </c>
      <c r="X119" s="45"/>
      <c r="Y119" s="45"/>
      <c r="Z119" s="45"/>
      <c r="AA119" s="45"/>
    </row>
    <row r="120" spans="1:27" ht="19.5" customHeight="1" x14ac:dyDescent="0.35">
      <c r="A120" s="48">
        <f>'Sessional + End Term Assessment'!A121</f>
        <v>114</v>
      </c>
      <c r="B120" s="49" t="str">
        <f>'Sessional + End Term Assessment'!B121</f>
        <v>23ETCCS114</v>
      </c>
      <c r="C120" s="66" t="str">
        <f>'Sessional + End Term Assessment'!C121</f>
        <v>PANKAJ JOSHI</v>
      </c>
      <c r="D120" s="7"/>
      <c r="E120" s="50"/>
      <c r="F120" s="88">
        <v>9.4666666666666686</v>
      </c>
      <c r="G120" s="7">
        <f t="shared" si="0"/>
        <v>1</v>
      </c>
      <c r="H120" s="7">
        <f t="shared" si="1"/>
        <v>1</v>
      </c>
      <c r="I120" s="7">
        <f t="shared" si="2"/>
        <v>0</v>
      </c>
      <c r="J120" s="88">
        <v>20.93333333333333</v>
      </c>
      <c r="K120" s="7">
        <f t="shared" si="3"/>
        <v>1</v>
      </c>
      <c r="L120" s="7">
        <f t="shared" si="4"/>
        <v>1</v>
      </c>
      <c r="M120" s="7">
        <f t="shared" si="5"/>
        <v>1</v>
      </c>
      <c r="N120" s="68">
        <v>21.93333333333333</v>
      </c>
      <c r="O120" s="7">
        <f t="shared" si="6"/>
        <v>1</v>
      </c>
      <c r="P120" s="7">
        <f t="shared" si="7"/>
        <v>1</v>
      </c>
      <c r="Q120" s="7">
        <f t="shared" si="8"/>
        <v>1</v>
      </c>
      <c r="R120" s="69">
        <v>52.333333333333329</v>
      </c>
      <c r="S120" s="45"/>
      <c r="T120" s="45"/>
      <c r="U120" s="52">
        <f t="shared" si="12"/>
        <v>20.93333333333333</v>
      </c>
      <c r="V120" s="52">
        <f t="shared" si="13"/>
        <v>21.93333333333333</v>
      </c>
      <c r="W120" s="52">
        <f t="shared" si="14"/>
        <v>9.4666666666666686</v>
      </c>
      <c r="X120" s="45"/>
      <c r="Y120" s="45"/>
      <c r="Z120" s="45"/>
      <c r="AA120" s="45"/>
    </row>
    <row r="121" spans="1:27" ht="19.5" customHeight="1" x14ac:dyDescent="0.35">
      <c r="A121" s="48">
        <f>'Sessional + End Term Assessment'!A122</f>
        <v>115</v>
      </c>
      <c r="B121" s="49" t="str">
        <f>'Sessional + End Term Assessment'!B122</f>
        <v>23ETCCS115</v>
      </c>
      <c r="C121" s="66" t="str">
        <f>'Sessional + End Term Assessment'!C122</f>
        <v>PARIDHI MEHRA</v>
      </c>
      <c r="D121" s="7"/>
      <c r="E121" s="50"/>
      <c r="F121" s="88">
        <v>9.9333333333333265</v>
      </c>
      <c r="G121" s="7">
        <f t="shared" si="0"/>
        <v>1</v>
      </c>
      <c r="H121" s="7">
        <f t="shared" si="1"/>
        <v>1</v>
      </c>
      <c r="I121" s="7">
        <f t="shared" si="2"/>
        <v>1</v>
      </c>
      <c r="J121" s="88">
        <v>21.866666666666671</v>
      </c>
      <c r="K121" s="7">
        <f t="shared" si="3"/>
        <v>1</v>
      </c>
      <c r="L121" s="7">
        <f t="shared" si="4"/>
        <v>1</v>
      </c>
      <c r="M121" s="7">
        <f t="shared" si="5"/>
        <v>1</v>
      </c>
      <c r="N121" s="68">
        <v>22.866666666666671</v>
      </c>
      <c r="O121" s="7">
        <f t="shared" si="6"/>
        <v>1</v>
      </c>
      <c r="P121" s="7">
        <f t="shared" si="7"/>
        <v>1</v>
      </c>
      <c r="Q121" s="7">
        <f t="shared" si="8"/>
        <v>1</v>
      </c>
      <c r="R121" s="69">
        <v>54.666666666666671</v>
      </c>
      <c r="S121" s="45"/>
      <c r="T121" s="45"/>
      <c r="U121" s="52">
        <f t="shared" si="12"/>
        <v>21.866666666666671</v>
      </c>
      <c r="V121" s="52">
        <f t="shared" si="13"/>
        <v>22.866666666666671</v>
      </c>
      <c r="W121" s="52">
        <f t="shared" si="14"/>
        <v>9.9333333333333265</v>
      </c>
      <c r="X121" s="45"/>
      <c r="Y121" s="45"/>
      <c r="Z121" s="45"/>
      <c r="AA121" s="45"/>
    </row>
    <row r="122" spans="1:27" ht="19.5" customHeight="1" x14ac:dyDescent="0.35">
      <c r="A122" s="48">
        <f>'Sessional + End Term Assessment'!A123</f>
        <v>116</v>
      </c>
      <c r="B122" s="49" t="str">
        <f>'Sessional + End Term Assessment'!B123</f>
        <v>23ETCCS116</v>
      </c>
      <c r="C122" s="66" t="str">
        <f>'Sessional + End Term Assessment'!C123</f>
        <v>PATEL TISHANGKUMAR RAKESHKUMAR</v>
      </c>
      <c r="D122" s="7"/>
      <c r="E122" s="50"/>
      <c r="F122" s="88">
        <v>12.266666666666666</v>
      </c>
      <c r="G122" s="7">
        <f t="shared" si="0"/>
        <v>1</v>
      </c>
      <c r="H122" s="7">
        <f t="shared" si="1"/>
        <v>1</v>
      </c>
      <c r="I122" s="7">
        <f t="shared" si="2"/>
        <v>1</v>
      </c>
      <c r="J122" s="88">
        <v>26.533333333333331</v>
      </c>
      <c r="K122" s="7">
        <f t="shared" si="3"/>
        <v>1</v>
      </c>
      <c r="L122" s="7">
        <f t="shared" si="4"/>
        <v>1</v>
      </c>
      <c r="M122" s="7">
        <f t="shared" si="5"/>
        <v>1</v>
      </c>
      <c r="N122" s="68">
        <v>27.533333333333331</v>
      </c>
      <c r="O122" s="7">
        <f t="shared" si="6"/>
        <v>1</v>
      </c>
      <c r="P122" s="7">
        <f t="shared" si="7"/>
        <v>1</v>
      </c>
      <c r="Q122" s="7">
        <f t="shared" si="8"/>
        <v>1</v>
      </c>
      <c r="R122" s="69">
        <v>66.333333333333329</v>
      </c>
      <c r="S122" s="45"/>
      <c r="T122" s="45"/>
      <c r="U122" s="52">
        <f t="shared" si="12"/>
        <v>26.533333333333331</v>
      </c>
      <c r="V122" s="52">
        <f t="shared" si="13"/>
        <v>27.533333333333331</v>
      </c>
      <c r="W122" s="52">
        <f t="shared" si="14"/>
        <v>12.266666666666666</v>
      </c>
      <c r="X122" s="45"/>
      <c r="Y122" s="45"/>
      <c r="Z122" s="45"/>
      <c r="AA122" s="45"/>
    </row>
    <row r="123" spans="1:27" ht="19.5" customHeight="1" x14ac:dyDescent="0.35">
      <c r="A123" s="48">
        <f>'Sessional + End Term Assessment'!A124</f>
        <v>117</v>
      </c>
      <c r="B123" s="49" t="str">
        <f>'Sessional + End Term Assessment'!B124</f>
        <v>23ETCCS117</v>
      </c>
      <c r="C123" s="66" t="str">
        <f>'Sessional + End Term Assessment'!C124</f>
        <v>PIYUSH YADAV</v>
      </c>
      <c r="D123" s="7"/>
      <c r="E123" s="50"/>
      <c r="F123" s="88">
        <v>9</v>
      </c>
      <c r="G123" s="7">
        <f t="shared" si="0"/>
        <v>1</v>
      </c>
      <c r="H123" s="7">
        <f t="shared" si="1"/>
        <v>1</v>
      </c>
      <c r="I123" s="7">
        <f t="shared" si="2"/>
        <v>0</v>
      </c>
      <c r="J123" s="88">
        <v>20</v>
      </c>
      <c r="K123" s="7">
        <f t="shared" si="3"/>
        <v>1</v>
      </c>
      <c r="L123" s="7">
        <f t="shared" si="4"/>
        <v>1</v>
      </c>
      <c r="M123" s="7">
        <f t="shared" si="5"/>
        <v>1</v>
      </c>
      <c r="N123" s="68">
        <v>21</v>
      </c>
      <c r="O123" s="7">
        <f t="shared" si="6"/>
        <v>1</v>
      </c>
      <c r="P123" s="7">
        <f t="shared" si="7"/>
        <v>1</v>
      </c>
      <c r="Q123" s="7">
        <f t="shared" si="8"/>
        <v>1</v>
      </c>
      <c r="R123" s="69">
        <v>50</v>
      </c>
      <c r="S123" s="45"/>
      <c r="T123" s="45"/>
      <c r="U123" s="52">
        <f t="shared" si="12"/>
        <v>20</v>
      </c>
      <c r="V123" s="52">
        <f t="shared" si="13"/>
        <v>21</v>
      </c>
      <c r="W123" s="52">
        <f t="shared" si="14"/>
        <v>9</v>
      </c>
      <c r="X123" s="45"/>
      <c r="Y123" s="45"/>
      <c r="Z123" s="45"/>
      <c r="AA123" s="45"/>
    </row>
    <row r="124" spans="1:27" ht="24" customHeight="1" x14ac:dyDescent="0.35">
      <c r="A124" s="48">
        <f>'Sessional + End Term Assessment'!A125</f>
        <v>118</v>
      </c>
      <c r="B124" s="49" t="str">
        <f>'Sessional + End Term Assessment'!B125</f>
        <v>23ETCCS118</v>
      </c>
      <c r="C124" s="66" t="str">
        <f>'Sessional + End Term Assessment'!C125</f>
        <v>PRACHI KOTHARI</v>
      </c>
      <c r="D124" s="7"/>
      <c r="E124" s="50"/>
      <c r="F124" s="88">
        <v>12.266666666666666</v>
      </c>
      <c r="G124" s="7">
        <f t="shared" si="0"/>
        <v>1</v>
      </c>
      <c r="H124" s="7">
        <f t="shared" si="1"/>
        <v>1</v>
      </c>
      <c r="I124" s="7">
        <f t="shared" si="2"/>
        <v>1</v>
      </c>
      <c r="J124" s="88">
        <v>26.533333333333331</v>
      </c>
      <c r="K124" s="7">
        <f t="shared" si="3"/>
        <v>1</v>
      </c>
      <c r="L124" s="7">
        <f t="shared" si="4"/>
        <v>1</v>
      </c>
      <c r="M124" s="7">
        <f t="shared" si="5"/>
        <v>1</v>
      </c>
      <c r="N124" s="68">
        <v>27.533333333333331</v>
      </c>
      <c r="O124" s="7">
        <f t="shared" si="6"/>
        <v>1</v>
      </c>
      <c r="P124" s="7">
        <f t="shared" si="7"/>
        <v>1</v>
      </c>
      <c r="Q124" s="7">
        <f t="shared" si="8"/>
        <v>1</v>
      </c>
      <c r="R124" s="69">
        <v>66.333333333333329</v>
      </c>
      <c r="S124" s="45"/>
      <c r="T124" s="45"/>
      <c r="U124" s="52">
        <f t="shared" si="12"/>
        <v>26.533333333333331</v>
      </c>
      <c r="V124" s="52">
        <f t="shared" si="13"/>
        <v>27.533333333333331</v>
      </c>
      <c r="W124" s="52">
        <f t="shared" si="14"/>
        <v>12.266666666666666</v>
      </c>
      <c r="X124" s="45"/>
      <c r="Y124" s="45"/>
      <c r="Z124" s="45"/>
      <c r="AA124" s="45"/>
    </row>
    <row r="125" spans="1:27" ht="15.75" customHeight="1" x14ac:dyDescent="0.35">
      <c r="A125" s="48">
        <f>'Sessional + End Term Assessment'!A126</f>
        <v>119</v>
      </c>
      <c r="B125" s="49" t="str">
        <f>'Sessional + End Term Assessment'!B126</f>
        <v>23ETCCS119</v>
      </c>
      <c r="C125" s="66" t="str">
        <f>'Sessional + End Term Assessment'!C126</f>
        <v>PRANAV CHAKRAVORTY</v>
      </c>
      <c r="D125" s="53"/>
      <c r="E125" s="53"/>
      <c r="F125" s="88">
        <v>9.9333333333333265</v>
      </c>
      <c r="G125" s="7">
        <f t="shared" si="0"/>
        <v>1</v>
      </c>
      <c r="H125" s="7">
        <f t="shared" si="1"/>
        <v>1</v>
      </c>
      <c r="I125" s="7">
        <f t="shared" si="2"/>
        <v>1</v>
      </c>
      <c r="J125" s="88">
        <v>21.866666666666671</v>
      </c>
      <c r="K125" s="7">
        <f t="shared" si="3"/>
        <v>1</v>
      </c>
      <c r="L125" s="7">
        <f t="shared" si="4"/>
        <v>1</v>
      </c>
      <c r="M125" s="7">
        <f t="shared" si="5"/>
        <v>1</v>
      </c>
      <c r="N125" s="68">
        <v>22.866666666666671</v>
      </c>
      <c r="O125" s="7">
        <f t="shared" si="6"/>
        <v>1</v>
      </c>
      <c r="P125" s="7">
        <f t="shared" si="7"/>
        <v>1</v>
      </c>
      <c r="Q125" s="7">
        <f t="shared" si="8"/>
        <v>1</v>
      </c>
      <c r="R125" s="69">
        <v>54.666666666666671</v>
      </c>
      <c r="S125" s="45"/>
      <c r="T125" s="45"/>
      <c r="U125" s="52">
        <f t="shared" si="12"/>
        <v>21.866666666666671</v>
      </c>
      <c r="V125" s="52">
        <f t="shared" si="13"/>
        <v>22.866666666666671</v>
      </c>
      <c r="W125" s="52">
        <f t="shared" si="14"/>
        <v>9.9333333333333265</v>
      </c>
      <c r="X125" s="45"/>
      <c r="Y125" s="45"/>
      <c r="Z125" s="45"/>
      <c r="AA125" s="45"/>
    </row>
    <row r="126" spans="1:27" ht="15.75" customHeight="1" x14ac:dyDescent="0.35">
      <c r="A126" s="48">
        <f>'Sessional + End Term Assessment'!A127</f>
        <v>120</v>
      </c>
      <c r="B126" s="49" t="str">
        <f>'Sessional + End Term Assessment'!B127</f>
        <v>23ETCCS121</v>
      </c>
      <c r="C126" s="66" t="str">
        <f>'Sessional + End Term Assessment'!C127</f>
        <v>PRANAV RAJ SINGH RANAWAT</v>
      </c>
      <c r="D126" s="53"/>
      <c r="E126" s="53"/>
      <c r="F126" s="88">
        <v>10.400000000000002</v>
      </c>
      <c r="G126" s="7">
        <f t="shared" si="0"/>
        <v>1</v>
      </c>
      <c r="H126" s="7">
        <f t="shared" si="1"/>
        <v>1</v>
      </c>
      <c r="I126" s="7">
        <f t="shared" si="2"/>
        <v>1</v>
      </c>
      <c r="J126" s="88">
        <v>22.8</v>
      </c>
      <c r="K126" s="7">
        <f t="shared" si="3"/>
        <v>1</v>
      </c>
      <c r="L126" s="7">
        <f t="shared" si="4"/>
        <v>1</v>
      </c>
      <c r="M126" s="7">
        <f t="shared" si="5"/>
        <v>1</v>
      </c>
      <c r="N126" s="68">
        <v>23.8</v>
      </c>
      <c r="O126" s="7">
        <f t="shared" si="6"/>
        <v>1</v>
      </c>
      <c r="P126" s="7">
        <f t="shared" si="7"/>
        <v>1</v>
      </c>
      <c r="Q126" s="7">
        <f t="shared" si="8"/>
        <v>1</v>
      </c>
      <c r="R126" s="69">
        <v>57</v>
      </c>
      <c r="S126" s="45"/>
      <c r="T126" s="45"/>
      <c r="U126" s="52">
        <f t="shared" si="12"/>
        <v>22.8</v>
      </c>
      <c r="V126" s="52">
        <f t="shared" si="13"/>
        <v>23.8</v>
      </c>
      <c r="W126" s="52">
        <f t="shared" si="14"/>
        <v>10.400000000000002</v>
      </c>
      <c r="X126" s="45"/>
      <c r="Y126" s="45"/>
      <c r="Z126" s="45"/>
      <c r="AA126" s="45"/>
    </row>
    <row r="127" spans="1:27" ht="15.75" customHeight="1" x14ac:dyDescent="0.35">
      <c r="A127" s="48">
        <f>'Sessional + End Term Assessment'!A128</f>
        <v>121</v>
      </c>
      <c r="B127" s="49" t="str">
        <f>'Sessional + End Term Assessment'!B128</f>
        <v>23ETCCS122</v>
      </c>
      <c r="C127" s="66" t="str">
        <f>'Sessional + End Term Assessment'!C128</f>
        <v>PRANAY TAILOR</v>
      </c>
      <c r="D127" s="53"/>
      <c r="E127" s="53"/>
      <c r="F127" s="88">
        <v>10.866666666666667</v>
      </c>
      <c r="G127" s="7">
        <f t="shared" si="0"/>
        <v>1</v>
      </c>
      <c r="H127" s="7">
        <f t="shared" si="1"/>
        <v>1</v>
      </c>
      <c r="I127" s="7">
        <f t="shared" si="2"/>
        <v>1</v>
      </c>
      <c r="J127" s="88">
        <v>23.733333333333334</v>
      </c>
      <c r="K127" s="7">
        <f t="shared" si="3"/>
        <v>1</v>
      </c>
      <c r="L127" s="7">
        <f t="shared" si="4"/>
        <v>1</v>
      </c>
      <c r="M127" s="7">
        <f t="shared" si="5"/>
        <v>1</v>
      </c>
      <c r="N127" s="68">
        <v>24.733333333333334</v>
      </c>
      <c r="O127" s="7">
        <f t="shared" si="6"/>
        <v>1</v>
      </c>
      <c r="P127" s="7">
        <f t="shared" si="7"/>
        <v>1</v>
      </c>
      <c r="Q127" s="7">
        <f t="shared" si="8"/>
        <v>1</v>
      </c>
      <c r="R127" s="69">
        <v>59.333333333333336</v>
      </c>
      <c r="S127" s="45"/>
      <c r="T127" s="45"/>
      <c r="U127" s="52">
        <f t="shared" si="12"/>
        <v>23.733333333333334</v>
      </c>
      <c r="V127" s="52">
        <f t="shared" si="13"/>
        <v>24.733333333333334</v>
      </c>
      <c r="W127" s="52">
        <f t="shared" si="14"/>
        <v>10.866666666666667</v>
      </c>
      <c r="X127" s="45"/>
      <c r="Y127" s="45"/>
      <c r="Z127" s="45"/>
      <c r="AA127" s="45"/>
    </row>
    <row r="128" spans="1:27" ht="15.75" customHeight="1" x14ac:dyDescent="0.35">
      <c r="A128" s="48">
        <f>'Sessional + End Term Assessment'!A129</f>
        <v>122</v>
      </c>
      <c r="B128" s="49" t="str">
        <f>'Sessional + End Term Assessment'!B129</f>
        <v>23ETCCS123</v>
      </c>
      <c r="C128" s="66" t="str">
        <f>'Sessional + End Term Assessment'!C129</f>
        <v>PRASHANT MENARIA</v>
      </c>
      <c r="D128" s="53"/>
      <c r="E128" s="53"/>
      <c r="F128" s="88">
        <v>10.866666666666667</v>
      </c>
      <c r="G128" s="7">
        <f t="shared" si="0"/>
        <v>1</v>
      </c>
      <c r="H128" s="7">
        <f t="shared" si="1"/>
        <v>1</v>
      </c>
      <c r="I128" s="7">
        <f t="shared" si="2"/>
        <v>1</v>
      </c>
      <c r="J128" s="88">
        <v>23.733333333333334</v>
      </c>
      <c r="K128" s="7">
        <f t="shared" si="3"/>
        <v>1</v>
      </c>
      <c r="L128" s="7">
        <f t="shared" si="4"/>
        <v>1</v>
      </c>
      <c r="M128" s="7">
        <f t="shared" si="5"/>
        <v>1</v>
      </c>
      <c r="N128" s="68">
        <v>24.733333333333334</v>
      </c>
      <c r="O128" s="7">
        <f t="shared" si="6"/>
        <v>1</v>
      </c>
      <c r="P128" s="7">
        <f t="shared" si="7"/>
        <v>1</v>
      </c>
      <c r="Q128" s="7">
        <f t="shared" si="8"/>
        <v>1</v>
      </c>
      <c r="R128" s="69">
        <v>59.333333333333336</v>
      </c>
      <c r="S128" s="45"/>
      <c r="T128" s="45"/>
      <c r="U128" s="52">
        <f t="shared" si="12"/>
        <v>23.733333333333334</v>
      </c>
      <c r="V128" s="52">
        <f t="shared" si="13"/>
        <v>24.733333333333334</v>
      </c>
      <c r="W128" s="52">
        <f t="shared" si="14"/>
        <v>10.866666666666667</v>
      </c>
      <c r="X128" s="45"/>
      <c r="Y128" s="45"/>
      <c r="Z128" s="45"/>
      <c r="AA128" s="45"/>
    </row>
    <row r="129" spans="1:27" ht="15.75" customHeight="1" x14ac:dyDescent="0.35">
      <c r="A129" s="48">
        <f>'Sessional + End Term Assessment'!A130</f>
        <v>123</v>
      </c>
      <c r="B129" s="49" t="str">
        <f>'Sessional + End Term Assessment'!B130</f>
        <v>23ETCCS124</v>
      </c>
      <c r="C129" s="66" t="str">
        <f>'Sessional + End Term Assessment'!C130</f>
        <v>PRIYANI JAIN</v>
      </c>
      <c r="D129" s="53"/>
      <c r="E129" s="53"/>
      <c r="F129" s="88">
        <v>10.866666666666667</v>
      </c>
      <c r="G129" s="7">
        <f t="shared" si="0"/>
        <v>1</v>
      </c>
      <c r="H129" s="7">
        <f t="shared" si="1"/>
        <v>1</v>
      </c>
      <c r="I129" s="7">
        <f t="shared" si="2"/>
        <v>1</v>
      </c>
      <c r="J129" s="88">
        <v>23.733333333333334</v>
      </c>
      <c r="K129" s="7">
        <f t="shared" si="3"/>
        <v>1</v>
      </c>
      <c r="L129" s="7">
        <f t="shared" si="4"/>
        <v>1</v>
      </c>
      <c r="M129" s="7">
        <f t="shared" si="5"/>
        <v>1</v>
      </c>
      <c r="N129" s="68">
        <v>24.733333333333334</v>
      </c>
      <c r="O129" s="7">
        <f t="shared" si="6"/>
        <v>1</v>
      </c>
      <c r="P129" s="7">
        <f t="shared" si="7"/>
        <v>1</v>
      </c>
      <c r="Q129" s="7">
        <f t="shared" si="8"/>
        <v>1</v>
      </c>
      <c r="R129" s="69">
        <v>59.333333333333336</v>
      </c>
      <c r="S129" s="45"/>
      <c r="T129" s="45"/>
      <c r="U129" s="52">
        <f t="shared" si="12"/>
        <v>23.733333333333334</v>
      </c>
      <c r="V129" s="52">
        <f t="shared" si="13"/>
        <v>24.733333333333334</v>
      </c>
      <c r="W129" s="52">
        <f t="shared" si="14"/>
        <v>10.866666666666667</v>
      </c>
      <c r="X129" s="45"/>
      <c r="Y129" s="45"/>
      <c r="Z129" s="45"/>
      <c r="AA129" s="45"/>
    </row>
    <row r="130" spans="1:27" ht="15.75" customHeight="1" x14ac:dyDescent="0.35">
      <c r="A130" s="48">
        <f>'Sessional + End Term Assessment'!A131</f>
        <v>124</v>
      </c>
      <c r="B130" s="49" t="str">
        <f>'Sessional + End Term Assessment'!B131</f>
        <v>23ETCCS125</v>
      </c>
      <c r="C130" s="66" t="str">
        <f>'Sessional + End Term Assessment'!C131</f>
        <v>PRIYANSHU LUHARIA</v>
      </c>
      <c r="D130" s="53"/>
      <c r="E130" s="53"/>
      <c r="F130" s="88">
        <v>10.400000000000002</v>
      </c>
      <c r="G130" s="7">
        <f t="shared" si="0"/>
        <v>1</v>
      </c>
      <c r="H130" s="7">
        <f t="shared" si="1"/>
        <v>1</v>
      </c>
      <c r="I130" s="7">
        <f t="shared" si="2"/>
        <v>1</v>
      </c>
      <c r="J130" s="88">
        <v>22.8</v>
      </c>
      <c r="K130" s="7">
        <f t="shared" si="3"/>
        <v>1</v>
      </c>
      <c r="L130" s="7">
        <f t="shared" si="4"/>
        <v>1</v>
      </c>
      <c r="M130" s="7">
        <f t="shared" si="5"/>
        <v>1</v>
      </c>
      <c r="N130" s="68">
        <v>23.8</v>
      </c>
      <c r="O130" s="7">
        <f t="shared" si="6"/>
        <v>1</v>
      </c>
      <c r="P130" s="7">
        <f t="shared" si="7"/>
        <v>1</v>
      </c>
      <c r="Q130" s="7">
        <f t="shared" si="8"/>
        <v>1</v>
      </c>
      <c r="R130" s="69">
        <v>57</v>
      </c>
      <c r="S130" s="45"/>
      <c r="T130" s="45"/>
      <c r="U130" s="52">
        <f t="shared" si="12"/>
        <v>22.8</v>
      </c>
      <c r="V130" s="52">
        <f t="shared" si="13"/>
        <v>23.8</v>
      </c>
      <c r="W130" s="52">
        <f t="shared" si="14"/>
        <v>10.400000000000002</v>
      </c>
      <c r="X130" s="45"/>
      <c r="Y130" s="45"/>
      <c r="Z130" s="45"/>
      <c r="AA130" s="45"/>
    </row>
    <row r="131" spans="1:27" ht="15.75" customHeight="1" x14ac:dyDescent="0.35">
      <c r="A131" s="48">
        <f>'Sessional + End Term Assessment'!A132</f>
        <v>125</v>
      </c>
      <c r="B131" s="49" t="str">
        <f>'Sessional + End Term Assessment'!B132</f>
        <v>23ETCCS126</v>
      </c>
      <c r="C131" s="66" t="str">
        <f>'Sessional + End Term Assessment'!C132</f>
        <v>PUNIT TAK</v>
      </c>
      <c r="D131" s="53"/>
      <c r="E131" s="53"/>
      <c r="F131" s="88">
        <v>10.866666666666667</v>
      </c>
      <c r="G131" s="7">
        <f t="shared" si="0"/>
        <v>1</v>
      </c>
      <c r="H131" s="7">
        <f t="shared" si="1"/>
        <v>1</v>
      </c>
      <c r="I131" s="7">
        <f t="shared" si="2"/>
        <v>1</v>
      </c>
      <c r="J131" s="88">
        <v>23.733333333333334</v>
      </c>
      <c r="K131" s="7">
        <f t="shared" si="3"/>
        <v>1</v>
      </c>
      <c r="L131" s="7">
        <f t="shared" si="4"/>
        <v>1</v>
      </c>
      <c r="M131" s="7">
        <f t="shared" si="5"/>
        <v>1</v>
      </c>
      <c r="N131" s="68">
        <v>24.733333333333334</v>
      </c>
      <c r="O131" s="7">
        <f t="shared" si="6"/>
        <v>1</v>
      </c>
      <c r="P131" s="7">
        <f t="shared" si="7"/>
        <v>1</v>
      </c>
      <c r="Q131" s="7">
        <f t="shared" si="8"/>
        <v>1</v>
      </c>
      <c r="R131" s="69">
        <v>59.333333333333336</v>
      </c>
      <c r="S131" s="45"/>
      <c r="T131" s="45"/>
      <c r="U131" s="52">
        <f t="shared" si="12"/>
        <v>23.733333333333334</v>
      </c>
      <c r="V131" s="52">
        <f t="shared" si="13"/>
        <v>24.733333333333334</v>
      </c>
      <c r="W131" s="52">
        <f t="shared" si="14"/>
        <v>10.866666666666667</v>
      </c>
      <c r="X131" s="45"/>
      <c r="Y131" s="45"/>
      <c r="Z131" s="45"/>
      <c r="AA131" s="45"/>
    </row>
    <row r="132" spans="1:27" ht="15.75" customHeight="1" x14ac:dyDescent="0.35">
      <c r="A132" s="48">
        <f>'Sessional + End Term Assessment'!A133</f>
        <v>126</v>
      </c>
      <c r="B132" s="49" t="str">
        <f>'Sessional + End Term Assessment'!B133</f>
        <v>23ETCCS127</v>
      </c>
      <c r="C132" s="66" t="str">
        <f>'Sessional + End Term Assessment'!C133</f>
        <v>PURAN SUTHAR</v>
      </c>
      <c r="D132" s="53"/>
      <c r="E132" s="53"/>
      <c r="F132" s="88">
        <v>11.333333333333332</v>
      </c>
      <c r="G132" s="7">
        <f t="shared" si="0"/>
        <v>1</v>
      </c>
      <c r="H132" s="7">
        <f t="shared" si="1"/>
        <v>1</v>
      </c>
      <c r="I132" s="7">
        <f t="shared" si="2"/>
        <v>1</v>
      </c>
      <c r="J132" s="88">
        <v>24.666666666666668</v>
      </c>
      <c r="K132" s="7">
        <f t="shared" si="3"/>
        <v>1</v>
      </c>
      <c r="L132" s="7">
        <f t="shared" si="4"/>
        <v>1</v>
      </c>
      <c r="M132" s="7">
        <f t="shared" si="5"/>
        <v>1</v>
      </c>
      <c r="N132" s="68">
        <v>25.666666666666668</v>
      </c>
      <c r="O132" s="7">
        <f t="shared" si="6"/>
        <v>1</v>
      </c>
      <c r="P132" s="7">
        <f t="shared" si="7"/>
        <v>1</v>
      </c>
      <c r="Q132" s="7">
        <f t="shared" si="8"/>
        <v>1</v>
      </c>
      <c r="R132" s="69">
        <v>61.666666666666671</v>
      </c>
      <c r="S132" s="45"/>
      <c r="T132" s="45"/>
      <c r="U132" s="52">
        <f t="shared" si="12"/>
        <v>24.666666666666668</v>
      </c>
      <c r="V132" s="52">
        <f t="shared" si="13"/>
        <v>25.666666666666668</v>
      </c>
      <c r="W132" s="52">
        <f t="shared" si="14"/>
        <v>11.333333333333332</v>
      </c>
      <c r="X132" s="45"/>
      <c r="Y132" s="45"/>
      <c r="Z132" s="45"/>
      <c r="AA132" s="45"/>
    </row>
    <row r="133" spans="1:27" ht="15.75" customHeight="1" x14ac:dyDescent="0.35">
      <c r="A133" s="48">
        <f>'Sessional + End Term Assessment'!A134</f>
        <v>127</v>
      </c>
      <c r="B133" s="49" t="str">
        <f>'Sessional + End Term Assessment'!B134</f>
        <v>23ETCCS128</v>
      </c>
      <c r="C133" s="66" t="str">
        <f>'Sessional + End Term Assessment'!C134</f>
        <v>PURVA R VERMA</v>
      </c>
      <c r="D133" s="53"/>
      <c r="E133" s="53"/>
      <c r="F133" s="88">
        <v>9.4666666666666686</v>
      </c>
      <c r="G133" s="7">
        <f t="shared" si="0"/>
        <v>1</v>
      </c>
      <c r="H133" s="7">
        <f t="shared" si="1"/>
        <v>1</v>
      </c>
      <c r="I133" s="7">
        <f t="shared" si="2"/>
        <v>0</v>
      </c>
      <c r="J133" s="88">
        <v>20.93333333333333</v>
      </c>
      <c r="K133" s="7">
        <f t="shared" si="3"/>
        <v>1</v>
      </c>
      <c r="L133" s="7">
        <f t="shared" si="4"/>
        <v>1</v>
      </c>
      <c r="M133" s="7">
        <f t="shared" si="5"/>
        <v>1</v>
      </c>
      <c r="N133" s="68">
        <v>21.93333333333333</v>
      </c>
      <c r="O133" s="7">
        <f t="shared" si="6"/>
        <v>1</v>
      </c>
      <c r="P133" s="7">
        <f t="shared" si="7"/>
        <v>1</v>
      </c>
      <c r="Q133" s="7">
        <f t="shared" si="8"/>
        <v>1</v>
      </c>
      <c r="R133" s="69">
        <v>52.333333333333329</v>
      </c>
      <c r="S133" s="45"/>
      <c r="T133" s="45"/>
      <c r="U133" s="52">
        <f t="shared" si="12"/>
        <v>20.93333333333333</v>
      </c>
      <c r="V133" s="52">
        <f t="shared" si="13"/>
        <v>21.93333333333333</v>
      </c>
      <c r="W133" s="52">
        <f t="shared" si="14"/>
        <v>9.4666666666666686</v>
      </c>
      <c r="X133" s="45"/>
      <c r="Y133" s="45"/>
      <c r="Z133" s="45"/>
      <c r="AA133" s="45"/>
    </row>
    <row r="134" spans="1:27" ht="15.75" customHeight="1" x14ac:dyDescent="0.35">
      <c r="A134" s="48">
        <f>'Sessional + End Term Assessment'!A135</f>
        <v>128</v>
      </c>
      <c r="B134" s="49" t="str">
        <f>'Sessional + End Term Assessment'!B135</f>
        <v>23ETCCS129</v>
      </c>
      <c r="C134" s="66" t="str">
        <f>'Sessional + End Term Assessment'!C135</f>
        <v>RAGHAV KAUSHIK</v>
      </c>
      <c r="D134" s="53"/>
      <c r="E134" s="53"/>
      <c r="F134" s="88">
        <v>12.266666666666666</v>
      </c>
      <c r="G134" s="7">
        <f t="shared" si="0"/>
        <v>1</v>
      </c>
      <c r="H134" s="7">
        <f t="shared" si="1"/>
        <v>1</v>
      </c>
      <c r="I134" s="7">
        <f t="shared" si="2"/>
        <v>1</v>
      </c>
      <c r="J134" s="88">
        <v>26.533333333333331</v>
      </c>
      <c r="K134" s="7">
        <f t="shared" si="3"/>
        <v>1</v>
      </c>
      <c r="L134" s="7">
        <f t="shared" si="4"/>
        <v>1</v>
      </c>
      <c r="M134" s="7">
        <f t="shared" si="5"/>
        <v>1</v>
      </c>
      <c r="N134" s="68">
        <v>27.533333333333331</v>
      </c>
      <c r="O134" s="7">
        <f t="shared" si="6"/>
        <v>1</v>
      </c>
      <c r="P134" s="7">
        <f t="shared" si="7"/>
        <v>1</v>
      </c>
      <c r="Q134" s="7">
        <f t="shared" si="8"/>
        <v>1</v>
      </c>
      <c r="R134" s="69">
        <v>66.333333333333329</v>
      </c>
      <c r="S134" s="45"/>
      <c r="T134" s="45"/>
      <c r="U134" s="52">
        <f t="shared" si="12"/>
        <v>26.533333333333331</v>
      </c>
      <c r="V134" s="52">
        <f t="shared" si="13"/>
        <v>27.533333333333331</v>
      </c>
      <c r="W134" s="52">
        <f t="shared" si="14"/>
        <v>12.266666666666666</v>
      </c>
      <c r="X134" s="45"/>
      <c r="Y134" s="45"/>
      <c r="Z134" s="45"/>
      <c r="AA134" s="45"/>
    </row>
    <row r="135" spans="1:27" ht="15.75" customHeight="1" x14ac:dyDescent="0.35">
      <c r="A135" s="48">
        <f>'Sessional + End Term Assessment'!A136</f>
        <v>129</v>
      </c>
      <c r="B135" s="49" t="str">
        <f>'Sessional + End Term Assessment'!B136</f>
        <v>23ETCCS130</v>
      </c>
      <c r="C135" s="66" t="str">
        <f>'Sessional + End Term Assessment'!C136</f>
        <v>RAJAT AMETA</v>
      </c>
      <c r="D135" s="53"/>
      <c r="E135" s="53"/>
      <c r="F135" s="88">
        <v>10.400000000000002</v>
      </c>
      <c r="G135" s="7">
        <f t="shared" si="0"/>
        <v>1</v>
      </c>
      <c r="H135" s="7">
        <f t="shared" si="1"/>
        <v>1</v>
      </c>
      <c r="I135" s="7">
        <f t="shared" si="2"/>
        <v>1</v>
      </c>
      <c r="J135" s="88">
        <v>22.8</v>
      </c>
      <c r="K135" s="7">
        <f t="shared" si="3"/>
        <v>1</v>
      </c>
      <c r="L135" s="7">
        <f t="shared" si="4"/>
        <v>1</v>
      </c>
      <c r="M135" s="7">
        <f t="shared" si="5"/>
        <v>1</v>
      </c>
      <c r="N135" s="68">
        <v>23.8</v>
      </c>
      <c r="O135" s="7">
        <f t="shared" si="6"/>
        <v>1</v>
      </c>
      <c r="P135" s="7">
        <f t="shared" si="7"/>
        <v>1</v>
      </c>
      <c r="Q135" s="7">
        <f t="shared" si="8"/>
        <v>1</v>
      </c>
      <c r="R135" s="69">
        <v>57</v>
      </c>
      <c r="S135" s="45"/>
      <c r="T135" s="45"/>
      <c r="U135" s="52">
        <f t="shared" si="12"/>
        <v>22.8</v>
      </c>
      <c r="V135" s="52">
        <f t="shared" si="13"/>
        <v>23.8</v>
      </c>
      <c r="W135" s="52">
        <f t="shared" si="14"/>
        <v>10.400000000000002</v>
      </c>
      <c r="X135" s="45"/>
      <c r="Y135" s="45"/>
      <c r="Z135" s="45"/>
      <c r="AA135" s="45"/>
    </row>
    <row r="136" spans="1:27" ht="15.75" customHeight="1" x14ac:dyDescent="0.35">
      <c r="A136" s="48">
        <f>'Sessional + End Term Assessment'!A137</f>
        <v>130</v>
      </c>
      <c r="B136" s="49" t="str">
        <f>'Sessional + End Term Assessment'!B137</f>
        <v>23ETCCS131</v>
      </c>
      <c r="C136" s="66" t="str">
        <f>'Sessional + End Term Assessment'!C137</f>
        <v>REAL JAIN</v>
      </c>
      <c r="D136" s="53"/>
      <c r="E136" s="53"/>
      <c r="F136" s="88">
        <v>9.9333333333333265</v>
      </c>
      <c r="G136" s="7">
        <f t="shared" si="0"/>
        <v>1</v>
      </c>
      <c r="H136" s="7">
        <f t="shared" si="1"/>
        <v>1</v>
      </c>
      <c r="I136" s="7">
        <f t="shared" si="2"/>
        <v>1</v>
      </c>
      <c r="J136" s="88">
        <v>21.866666666666671</v>
      </c>
      <c r="K136" s="7">
        <f t="shared" si="3"/>
        <v>1</v>
      </c>
      <c r="L136" s="7">
        <f t="shared" si="4"/>
        <v>1</v>
      </c>
      <c r="M136" s="7">
        <f t="shared" si="5"/>
        <v>1</v>
      </c>
      <c r="N136" s="68">
        <v>22.866666666666671</v>
      </c>
      <c r="O136" s="7">
        <f t="shared" si="6"/>
        <v>1</v>
      </c>
      <c r="P136" s="7">
        <f t="shared" si="7"/>
        <v>1</v>
      </c>
      <c r="Q136" s="7">
        <f t="shared" si="8"/>
        <v>1</v>
      </c>
      <c r="R136" s="69">
        <v>54.666666666666671</v>
      </c>
      <c r="S136" s="45"/>
      <c r="T136" s="45"/>
      <c r="U136" s="52">
        <f t="shared" ref="U136:U199" si="15">(R136/70)*28</f>
        <v>21.866666666666671</v>
      </c>
      <c r="V136" s="52">
        <f t="shared" ref="V136:V199" si="16">U136+1</f>
        <v>22.866666666666671</v>
      </c>
      <c r="W136" s="52">
        <f t="shared" ref="W136:W199" si="17">R136-U136-V136</f>
        <v>9.9333333333333265</v>
      </c>
      <c r="X136" s="45"/>
      <c r="Y136" s="45"/>
      <c r="Z136" s="45"/>
      <c r="AA136" s="45"/>
    </row>
    <row r="137" spans="1:27" ht="15.75" customHeight="1" x14ac:dyDescent="0.35">
      <c r="A137" s="48">
        <f>'Sessional + End Term Assessment'!A138</f>
        <v>131</v>
      </c>
      <c r="B137" s="49" t="str">
        <f>'Sessional + End Term Assessment'!B138</f>
        <v>23ETCCS133</v>
      </c>
      <c r="C137" s="66" t="str">
        <f>'Sessional + End Term Assessment'!C138</f>
        <v>RISHI MENARIA</v>
      </c>
      <c r="D137" s="53"/>
      <c r="E137" s="53"/>
      <c r="F137" s="88">
        <v>11.333333333333332</v>
      </c>
      <c r="G137" s="7">
        <f t="shared" si="0"/>
        <v>1</v>
      </c>
      <c r="H137" s="7">
        <f t="shared" si="1"/>
        <v>1</v>
      </c>
      <c r="I137" s="7">
        <f t="shared" si="2"/>
        <v>1</v>
      </c>
      <c r="J137" s="88">
        <v>24.666666666666668</v>
      </c>
      <c r="K137" s="7">
        <f t="shared" si="3"/>
        <v>1</v>
      </c>
      <c r="L137" s="7">
        <f t="shared" si="4"/>
        <v>1</v>
      </c>
      <c r="M137" s="7">
        <f t="shared" si="5"/>
        <v>1</v>
      </c>
      <c r="N137" s="68">
        <v>25.666666666666668</v>
      </c>
      <c r="O137" s="7">
        <f t="shared" si="6"/>
        <v>1</v>
      </c>
      <c r="P137" s="7">
        <f t="shared" si="7"/>
        <v>1</v>
      </c>
      <c r="Q137" s="7">
        <f t="shared" si="8"/>
        <v>1</v>
      </c>
      <c r="R137" s="69">
        <v>61.666666666666671</v>
      </c>
      <c r="S137" s="45"/>
      <c r="T137" s="45"/>
      <c r="U137" s="52">
        <f t="shared" si="15"/>
        <v>24.666666666666668</v>
      </c>
      <c r="V137" s="52">
        <f t="shared" si="16"/>
        <v>25.666666666666668</v>
      </c>
      <c r="W137" s="52">
        <f t="shared" si="17"/>
        <v>11.333333333333332</v>
      </c>
      <c r="X137" s="45"/>
      <c r="Y137" s="45"/>
      <c r="Z137" s="45"/>
      <c r="AA137" s="45"/>
    </row>
    <row r="138" spans="1:27" ht="15.75" customHeight="1" x14ac:dyDescent="0.35">
      <c r="A138" s="48">
        <f>'Sessional + End Term Assessment'!A139</f>
        <v>132</v>
      </c>
      <c r="B138" s="49" t="str">
        <f>'Sessional + End Term Assessment'!B139</f>
        <v>23ETCCS134</v>
      </c>
      <c r="C138" s="66" t="str">
        <f>'Sessional + End Term Assessment'!C139</f>
        <v>ROHIT RAJPUT</v>
      </c>
      <c r="D138" s="53"/>
      <c r="E138" s="53"/>
      <c r="F138" s="88">
        <v>9.9333333333333265</v>
      </c>
      <c r="G138" s="7">
        <f t="shared" si="0"/>
        <v>1</v>
      </c>
      <c r="H138" s="7">
        <f t="shared" si="1"/>
        <v>1</v>
      </c>
      <c r="I138" s="7">
        <f t="shared" si="2"/>
        <v>1</v>
      </c>
      <c r="J138" s="88">
        <v>21.866666666666671</v>
      </c>
      <c r="K138" s="7">
        <f t="shared" si="3"/>
        <v>1</v>
      </c>
      <c r="L138" s="7">
        <f t="shared" si="4"/>
        <v>1</v>
      </c>
      <c r="M138" s="7">
        <f t="shared" si="5"/>
        <v>1</v>
      </c>
      <c r="N138" s="68">
        <v>22.866666666666671</v>
      </c>
      <c r="O138" s="7">
        <f t="shared" si="6"/>
        <v>1</v>
      </c>
      <c r="P138" s="7">
        <f t="shared" si="7"/>
        <v>1</v>
      </c>
      <c r="Q138" s="7">
        <f t="shared" si="8"/>
        <v>1</v>
      </c>
      <c r="R138" s="69">
        <v>54.666666666666671</v>
      </c>
      <c r="S138" s="45"/>
      <c r="T138" s="45"/>
      <c r="U138" s="52">
        <f t="shared" si="15"/>
        <v>21.866666666666671</v>
      </c>
      <c r="V138" s="52">
        <f t="shared" si="16"/>
        <v>22.866666666666671</v>
      </c>
      <c r="W138" s="52">
        <f t="shared" si="17"/>
        <v>9.9333333333333265</v>
      </c>
      <c r="X138" s="45"/>
      <c r="Y138" s="45"/>
      <c r="Z138" s="45"/>
      <c r="AA138" s="45"/>
    </row>
    <row r="139" spans="1:27" ht="15.75" customHeight="1" x14ac:dyDescent="0.35">
      <c r="A139" s="48">
        <f>'Sessional + End Term Assessment'!A140</f>
        <v>133</v>
      </c>
      <c r="B139" s="49" t="str">
        <f>'Sessional + End Term Assessment'!B140</f>
        <v>23ETCCS135</v>
      </c>
      <c r="C139" s="66" t="str">
        <f>'Sessional + End Term Assessment'!C140</f>
        <v>RUDRA PRATAP SINGH RATHORE</v>
      </c>
      <c r="D139" s="53"/>
      <c r="E139" s="53"/>
      <c r="F139" s="88">
        <v>12.266666666666666</v>
      </c>
      <c r="G139" s="7">
        <f t="shared" si="0"/>
        <v>1</v>
      </c>
      <c r="H139" s="7">
        <f t="shared" si="1"/>
        <v>1</v>
      </c>
      <c r="I139" s="7">
        <f t="shared" si="2"/>
        <v>1</v>
      </c>
      <c r="J139" s="88">
        <v>26.533333333333331</v>
      </c>
      <c r="K139" s="7">
        <f t="shared" si="3"/>
        <v>1</v>
      </c>
      <c r="L139" s="7">
        <f t="shared" si="4"/>
        <v>1</v>
      </c>
      <c r="M139" s="7">
        <f t="shared" si="5"/>
        <v>1</v>
      </c>
      <c r="N139" s="68">
        <v>27.533333333333331</v>
      </c>
      <c r="O139" s="7">
        <f t="shared" si="6"/>
        <v>1</v>
      </c>
      <c r="P139" s="7">
        <f t="shared" si="7"/>
        <v>1</v>
      </c>
      <c r="Q139" s="7">
        <f t="shared" si="8"/>
        <v>1</v>
      </c>
      <c r="R139" s="69">
        <v>66.333333333333329</v>
      </c>
      <c r="S139" s="45"/>
      <c r="T139" s="45"/>
      <c r="U139" s="52">
        <f t="shared" si="15"/>
        <v>26.533333333333331</v>
      </c>
      <c r="V139" s="52">
        <f t="shared" si="16"/>
        <v>27.533333333333331</v>
      </c>
      <c r="W139" s="52">
        <f t="shared" si="17"/>
        <v>12.266666666666666</v>
      </c>
      <c r="X139" s="45"/>
      <c r="Y139" s="45"/>
      <c r="Z139" s="45"/>
      <c r="AA139" s="45"/>
    </row>
    <row r="140" spans="1:27" ht="15.75" customHeight="1" x14ac:dyDescent="0.35">
      <c r="A140" s="48">
        <f>'Sessional + End Term Assessment'!A141</f>
        <v>134</v>
      </c>
      <c r="B140" s="49" t="str">
        <f>'Sessional + End Term Assessment'!B141</f>
        <v>23ETCCS136</v>
      </c>
      <c r="C140" s="66" t="str">
        <f>'Sessional + End Term Assessment'!C141</f>
        <v>RUDRAKSH CHITTORA</v>
      </c>
      <c r="D140" s="53"/>
      <c r="E140" s="53"/>
      <c r="F140" s="88">
        <v>12.266666666666666</v>
      </c>
      <c r="G140" s="7">
        <f t="shared" si="0"/>
        <v>1</v>
      </c>
      <c r="H140" s="7">
        <f t="shared" si="1"/>
        <v>1</v>
      </c>
      <c r="I140" s="7">
        <f t="shared" si="2"/>
        <v>1</v>
      </c>
      <c r="J140" s="88">
        <v>26.533333333333331</v>
      </c>
      <c r="K140" s="7">
        <f t="shared" si="3"/>
        <v>1</v>
      </c>
      <c r="L140" s="7">
        <f t="shared" si="4"/>
        <v>1</v>
      </c>
      <c r="M140" s="7">
        <f t="shared" si="5"/>
        <v>1</v>
      </c>
      <c r="N140" s="68">
        <v>27.533333333333331</v>
      </c>
      <c r="O140" s="7">
        <f t="shared" si="6"/>
        <v>1</v>
      </c>
      <c r="P140" s="7">
        <f t="shared" si="7"/>
        <v>1</v>
      </c>
      <c r="Q140" s="7">
        <f t="shared" si="8"/>
        <v>1</v>
      </c>
      <c r="R140" s="69">
        <v>66.333333333333329</v>
      </c>
      <c r="S140" s="45"/>
      <c r="T140" s="45"/>
      <c r="U140" s="52">
        <f t="shared" si="15"/>
        <v>26.533333333333331</v>
      </c>
      <c r="V140" s="52">
        <f t="shared" si="16"/>
        <v>27.533333333333331</v>
      </c>
      <c r="W140" s="52">
        <f t="shared" si="17"/>
        <v>12.266666666666666</v>
      </c>
      <c r="X140" s="45"/>
      <c r="Y140" s="45"/>
      <c r="Z140" s="45"/>
      <c r="AA140" s="45"/>
    </row>
    <row r="141" spans="1:27" ht="15.75" customHeight="1" x14ac:dyDescent="0.35">
      <c r="A141" s="48">
        <f>'Sessional + End Term Assessment'!A142</f>
        <v>135</v>
      </c>
      <c r="B141" s="49" t="str">
        <f>'Sessional + End Term Assessment'!B142</f>
        <v>23ETCCS137</v>
      </c>
      <c r="C141" s="66" t="str">
        <f>'Sessional + End Term Assessment'!C142</f>
        <v>SANJAY JAT</v>
      </c>
      <c r="D141" s="53"/>
      <c r="E141" s="53"/>
      <c r="F141" s="88">
        <v>10.866666666666667</v>
      </c>
      <c r="G141" s="7">
        <f t="shared" si="0"/>
        <v>1</v>
      </c>
      <c r="H141" s="7">
        <f t="shared" si="1"/>
        <v>1</v>
      </c>
      <c r="I141" s="7">
        <f t="shared" si="2"/>
        <v>1</v>
      </c>
      <c r="J141" s="88">
        <v>23.733333333333334</v>
      </c>
      <c r="K141" s="7">
        <f t="shared" si="3"/>
        <v>1</v>
      </c>
      <c r="L141" s="7">
        <f t="shared" si="4"/>
        <v>1</v>
      </c>
      <c r="M141" s="7">
        <f t="shared" si="5"/>
        <v>1</v>
      </c>
      <c r="N141" s="68">
        <v>24.733333333333334</v>
      </c>
      <c r="O141" s="7">
        <f t="shared" si="6"/>
        <v>1</v>
      </c>
      <c r="P141" s="7">
        <f t="shared" si="7"/>
        <v>1</v>
      </c>
      <c r="Q141" s="7">
        <f t="shared" si="8"/>
        <v>1</v>
      </c>
      <c r="R141" s="69">
        <v>59.333333333333336</v>
      </c>
      <c r="S141" s="45"/>
      <c r="T141" s="45"/>
      <c r="U141" s="52">
        <f t="shared" si="15"/>
        <v>23.733333333333334</v>
      </c>
      <c r="V141" s="52">
        <f t="shared" si="16"/>
        <v>24.733333333333334</v>
      </c>
      <c r="W141" s="52">
        <f t="shared" si="17"/>
        <v>10.866666666666667</v>
      </c>
      <c r="X141" s="45"/>
      <c r="Y141" s="45"/>
      <c r="Z141" s="45"/>
      <c r="AA141" s="45"/>
    </row>
    <row r="142" spans="1:27" ht="15.75" customHeight="1" x14ac:dyDescent="0.35">
      <c r="A142" s="48">
        <f>'Sessional + End Term Assessment'!A143</f>
        <v>136</v>
      </c>
      <c r="B142" s="49" t="str">
        <f>'Sessional + End Term Assessment'!B143</f>
        <v>23ETCCS138</v>
      </c>
      <c r="C142" s="66" t="str">
        <f>'Sessional + End Term Assessment'!C143</f>
        <v>SANJAY YADAV</v>
      </c>
      <c r="D142" s="53"/>
      <c r="E142" s="53"/>
      <c r="F142" s="88">
        <v>10.400000000000002</v>
      </c>
      <c r="G142" s="7">
        <f t="shared" si="0"/>
        <v>1</v>
      </c>
      <c r="H142" s="7">
        <f t="shared" si="1"/>
        <v>1</v>
      </c>
      <c r="I142" s="7">
        <f t="shared" si="2"/>
        <v>1</v>
      </c>
      <c r="J142" s="88">
        <v>22.8</v>
      </c>
      <c r="K142" s="7">
        <f t="shared" si="3"/>
        <v>1</v>
      </c>
      <c r="L142" s="7">
        <f t="shared" si="4"/>
        <v>1</v>
      </c>
      <c r="M142" s="7">
        <f t="shared" si="5"/>
        <v>1</v>
      </c>
      <c r="N142" s="68">
        <v>23.8</v>
      </c>
      <c r="O142" s="7">
        <f t="shared" si="6"/>
        <v>1</v>
      </c>
      <c r="P142" s="7">
        <f t="shared" si="7"/>
        <v>1</v>
      </c>
      <c r="Q142" s="7">
        <f t="shared" si="8"/>
        <v>1</v>
      </c>
      <c r="R142" s="69">
        <v>57</v>
      </c>
      <c r="S142" s="45"/>
      <c r="T142" s="45"/>
      <c r="U142" s="52">
        <f t="shared" si="15"/>
        <v>22.8</v>
      </c>
      <c r="V142" s="52">
        <f t="shared" si="16"/>
        <v>23.8</v>
      </c>
      <c r="W142" s="52">
        <f t="shared" si="17"/>
        <v>10.400000000000002</v>
      </c>
      <c r="X142" s="45"/>
      <c r="Y142" s="45"/>
      <c r="Z142" s="45"/>
      <c r="AA142" s="45"/>
    </row>
    <row r="143" spans="1:27" ht="15.75" customHeight="1" x14ac:dyDescent="0.35">
      <c r="A143" s="48">
        <f>'Sessional + End Term Assessment'!A144</f>
        <v>137</v>
      </c>
      <c r="B143" s="49" t="str">
        <f>'Sessional + End Term Assessment'!B144</f>
        <v>23ETCCS139</v>
      </c>
      <c r="C143" s="66" t="str">
        <f>'Sessional + End Term Assessment'!C144</f>
        <v>SANYAM ARORA</v>
      </c>
      <c r="D143" s="53"/>
      <c r="E143" s="53"/>
      <c r="F143" s="88">
        <v>12.266666666666666</v>
      </c>
      <c r="G143" s="7">
        <f t="shared" si="0"/>
        <v>1</v>
      </c>
      <c r="H143" s="7">
        <f t="shared" si="1"/>
        <v>1</v>
      </c>
      <c r="I143" s="7">
        <f t="shared" si="2"/>
        <v>1</v>
      </c>
      <c r="J143" s="88">
        <v>26.533333333333331</v>
      </c>
      <c r="K143" s="7">
        <f t="shared" si="3"/>
        <v>1</v>
      </c>
      <c r="L143" s="7">
        <f t="shared" si="4"/>
        <v>1</v>
      </c>
      <c r="M143" s="7">
        <f t="shared" si="5"/>
        <v>1</v>
      </c>
      <c r="N143" s="68">
        <v>27.533333333333331</v>
      </c>
      <c r="O143" s="7">
        <f t="shared" si="6"/>
        <v>1</v>
      </c>
      <c r="P143" s="7">
        <f t="shared" si="7"/>
        <v>1</v>
      </c>
      <c r="Q143" s="7">
        <f t="shared" si="8"/>
        <v>1</v>
      </c>
      <c r="R143" s="69">
        <v>66.333333333333329</v>
      </c>
      <c r="S143" s="45"/>
      <c r="T143" s="45"/>
      <c r="U143" s="52">
        <f t="shared" si="15"/>
        <v>26.533333333333331</v>
      </c>
      <c r="V143" s="52">
        <f t="shared" si="16"/>
        <v>27.533333333333331</v>
      </c>
      <c r="W143" s="52">
        <f t="shared" si="17"/>
        <v>12.266666666666666</v>
      </c>
      <c r="X143" s="45"/>
      <c r="Y143" s="45"/>
      <c r="Z143" s="45"/>
      <c r="AA143" s="45"/>
    </row>
    <row r="144" spans="1:27" ht="15.75" customHeight="1" x14ac:dyDescent="0.35">
      <c r="A144" s="48">
        <f>'Sessional + End Term Assessment'!A145</f>
        <v>138</v>
      </c>
      <c r="B144" s="49" t="str">
        <f>'Sessional + End Term Assessment'!B145</f>
        <v>23ETCCS140</v>
      </c>
      <c r="C144" s="66" t="str">
        <f>'Sessional + End Term Assessment'!C145</f>
        <v>SARANSH WADHWANI</v>
      </c>
      <c r="D144" s="53"/>
      <c r="E144" s="53"/>
      <c r="F144" s="88">
        <v>10.400000000000002</v>
      </c>
      <c r="G144" s="7">
        <f t="shared" si="0"/>
        <v>1</v>
      </c>
      <c r="H144" s="7">
        <f t="shared" si="1"/>
        <v>1</v>
      </c>
      <c r="I144" s="7">
        <f t="shared" si="2"/>
        <v>1</v>
      </c>
      <c r="J144" s="88">
        <v>22.8</v>
      </c>
      <c r="K144" s="7">
        <f t="shared" si="3"/>
        <v>1</v>
      </c>
      <c r="L144" s="7">
        <f t="shared" si="4"/>
        <v>1</v>
      </c>
      <c r="M144" s="7">
        <f t="shared" si="5"/>
        <v>1</v>
      </c>
      <c r="N144" s="68">
        <v>23.8</v>
      </c>
      <c r="O144" s="7">
        <f t="shared" si="6"/>
        <v>1</v>
      </c>
      <c r="P144" s="7">
        <f t="shared" si="7"/>
        <v>1</v>
      </c>
      <c r="Q144" s="7">
        <f t="shared" si="8"/>
        <v>1</v>
      </c>
      <c r="R144" s="69">
        <v>57</v>
      </c>
      <c r="S144" s="45"/>
      <c r="T144" s="45"/>
      <c r="U144" s="52">
        <f t="shared" si="15"/>
        <v>22.8</v>
      </c>
      <c r="V144" s="52">
        <f t="shared" si="16"/>
        <v>23.8</v>
      </c>
      <c r="W144" s="52">
        <f t="shared" si="17"/>
        <v>10.400000000000002</v>
      </c>
      <c r="X144" s="45"/>
      <c r="Y144" s="45"/>
      <c r="Z144" s="45"/>
      <c r="AA144" s="45"/>
    </row>
    <row r="145" spans="1:27" ht="15.75" customHeight="1" x14ac:dyDescent="0.35">
      <c r="A145" s="48">
        <f>'Sessional + End Term Assessment'!A146</f>
        <v>139</v>
      </c>
      <c r="B145" s="49" t="str">
        <f>'Sessional + End Term Assessment'!B146</f>
        <v>23ETCCS141</v>
      </c>
      <c r="C145" s="66" t="str">
        <f>'Sessional + End Term Assessment'!C146</f>
        <v>SEJAL DASHORA</v>
      </c>
      <c r="D145" s="53"/>
      <c r="E145" s="53"/>
      <c r="F145" s="88">
        <v>10.400000000000002</v>
      </c>
      <c r="G145" s="7">
        <f t="shared" si="0"/>
        <v>1</v>
      </c>
      <c r="H145" s="7">
        <f t="shared" si="1"/>
        <v>1</v>
      </c>
      <c r="I145" s="7">
        <f t="shared" si="2"/>
        <v>1</v>
      </c>
      <c r="J145" s="88">
        <v>22.8</v>
      </c>
      <c r="K145" s="7">
        <f t="shared" si="3"/>
        <v>1</v>
      </c>
      <c r="L145" s="7">
        <f t="shared" si="4"/>
        <v>1</v>
      </c>
      <c r="M145" s="7">
        <f t="shared" si="5"/>
        <v>1</v>
      </c>
      <c r="N145" s="68">
        <v>23.8</v>
      </c>
      <c r="O145" s="7">
        <f t="shared" si="6"/>
        <v>1</v>
      </c>
      <c r="P145" s="7">
        <f t="shared" si="7"/>
        <v>1</v>
      </c>
      <c r="Q145" s="7">
        <f t="shared" si="8"/>
        <v>1</v>
      </c>
      <c r="R145" s="69">
        <v>57</v>
      </c>
      <c r="S145" s="45"/>
      <c r="T145" s="45"/>
      <c r="U145" s="52">
        <f t="shared" si="15"/>
        <v>22.8</v>
      </c>
      <c r="V145" s="52">
        <f t="shared" si="16"/>
        <v>23.8</v>
      </c>
      <c r="W145" s="52">
        <f t="shared" si="17"/>
        <v>10.400000000000002</v>
      </c>
      <c r="X145" s="45"/>
      <c r="Y145" s="45"/>
      <c r="Z145" s="45"/>
      <c r="AA145" s="45"/>
    </row>
    <row r="146" spans="1:27" ht="15.75" customHeight="1" x14ac:dyDescent="0.35">
      <c r="A146" s="48">
        <f>'Sessional + End Term Assessment'!A147</f>
        <v>140</v>
      </c>
      <c r="B146" s="49" t="str">
        <f>'Sessional + End Term Assessment'!B147</f>
        <v>23ETCCS142</v>
      </c>
      <c r="C146" s="66" t="str">
        <f>'Sessional + End Term Assessment'!C147</f>
        <v>SHASHANK SONI</v>
      </c>
      <c r="D146" s="55"/>
      <c r="E146" s="55"/>
      <c r="F146" s="88">
        <v>13.200000000000003</v>
      </c>
      <c r="G146" s="7">
        <f t="shared" si="0"/>
        <v>1</v>
      </c>
      <c r="H146" s="7">
        <f t="shared" si="1"/>
        <v>1</v>
      </c>
      <c r="I146" s="7">
        <f t="shared" si="2"/>
        <v>1</v>
      </c>
      <c r="J146" s="88">
        <v>28.4</v>
      </c>
      <c r="K146" s="7">
        <f t="shared" si="3"/>
        <v>1</v>
      </c>
      <c r="L146" s="7">
        <f t="shared" si="4"/>
        <v>1</v>
      </c>
      <c r="M146" s="7">
        <f t="shared" si="5"/>
        <v>1</v>
      </c>
      <c r="N146" s="68">
        <v>29.4</v>
      </c>
      <c r="O146" s="7">
        <f t="shared" si="6"/>
        <v>1</v>
      </c>
      <c r="P146" s="7">
        <f t="shared" si="7"/>
        <v>1</v>
      </c>
      <c r="Q146" s="7">
        <f t="shared" si="8"/>
        <v>1</v>
      </c>
      <c r="R146" s="69">
        <v>71</v>
      </c>
      <c r="S146" s="45"/>
      <c r="T146" s="45"/>
      <c r="U146" s="52">
        <f t="shared" si="15"/>
        <v>28.4</v>
      </c>
      <c r="V146" s="52">
        <f t="shared" si="16"/>
        <v>29.4</v>
      </c>
      <c r="W146" s="52">
        <f t="shared" si="17"/>
        <v>13.200000000000003</v>
      </c>
      <c r="X146" s="45"/>
      <c r="Y146" s="45"/>
      <c r="Z146" s="45"/>
      <c r="AA146" s="45"/>
    </row>
    <row r="147" spans="1:27" ht="15.75" customHeight="1" x14ac:dyDescent="0.35">
      <c r="A147" s="48">
        <f>'Sessional + End Term Assessment'!A148</f>
        <v>141</v>
      </c>
      <c r="B147" s="49" t="str">
        <f>'Sessional + End Term Assessment'!B148</f>
        <v>23ETCCS143</v>
      </c>
      <c r="C147" s="66" t="str">
        <f>'Sessional + End Term Assessment'!C148</f>
        <v>SHAWIL BHARGAVA</v>
      </c>
      <c r="D147" s="53"/>
      <c r="E147" s="53"/>
      <c r="F147" s="88">
        <v>8.5333333333333385</v>
      </c>
      <c r="G147" s="7">
        <f t="shared" si="0"/>
        <v>1</v>
      </c>
      <c r="H147" s="7">
        <f t="shared" si="1"/>
        <v>1</v>
      </c>
      <c r="I147" s="7">
        <f t="shared" si="2"/>
        <v>0</v>
      </c>
      <c r="J147" s="88">
        <v>19.066666666666663</v>
      </c>
      <c r="K147" s="7">
        <f t="shared" si="3"/>
        <v>1</v>
      </c>
      <c r="L147" s="7">
        <f t="shared" si="4"/>
        <v>1</v>
      </c>
      <c r="M147" s="7">
        <f t="shared" si="5"/>
        <v>0</v>
      </c>
      <c r="N147" s="68">
        <v>20.066666666666663</v>
      </c>
      <c r="O147" s="7">
        <f t="shared" si="6"/>
        <v>1</v>
      </c>
      <c r="P147" s="7">
        <f t="shared" si="7"/>
        <v>1</v>
      </c>
      <c r="Q147" s="7">
        <f t="shared" si="8"/>
        <v>1</v>
      </c>
      <c r="R147" s="69">
        <v>47.666666666666664</v>
      </c>
      <c r="S147" s="45"/>
      <c r="T147" s="45"/>
      <c r="U147" s="52">
        <f t="shared" si="15"/>
        <v>19.066666666666663</v>
      </c>
      <c r="V147" s="52">
        <f t="shared" si="16"/>
        <v>20.066666666666663</v>
      </c>
      <c r="W147" s="52">
        <f t="shared" si="17"/>
        <v>8.5333333333333385</v>
      </c>
      <c r="X147" s="45"/>
      <c r="Y147" s="45"/>
      <c r="Z147" s="45"/>
      <c r="AA147" s="45"/>
    </row>
    <row r="148" spans="1:27" ht="15.75" customHeight="1" x14ac:dyDescent="0.35">
      <c r="A148" s="48">
        <f>'Sessional + End Term Assessment'!A149</f>
        <v>142</v>
      </c>
      <c r="B148" s="49" t="str">
        <f>'Sessional + End Term Assessment'!B149</f>
        <v>23ETCCS144</v>
      </c>
      <c r="C148" s="66" t="str">
        <f>'Sessional + End Term Assessment'!C149</f>
        <v>SHIKHAR JOSHI</v>
      </c>
      <c r="D148" s="53"/>
      <c r="E148" s="53"/>
      <c r="F148" s="88">
        <v>9</v>
      </c>
      <c r="G148" s="7">
        <f t="shared" si="0"/>
        <v>1</v>
      </c>
      <c r="H148" s="7">
        <f t="shared" si="1"/>
        <v>1</v>
      </c>
      <c r="I148" s="7">
        <f t="shared" si="2"/>
        <v>0</v>
      </c>
      <c r="J148" s="88">
        <v>20</v>
      </c>
      <c r="K148" s="7">
        <f t="shared" si="3"/>
        <v>1</v>
      </c>
      <c r="L148" s="7">
        <f t="shared" si="4"/>
        <v>1</v>
      </c>
      <c r="M148" s="7">
        <f t="shared" si="5"/>
        <v>1</v>
      </c>
      <c r="N148" s="68">
        <v>21</v>
      </c>
      <c r="O148" s="7">
        <f t="shared" si="6"/>
        <v>1</v>
      </c>
      <c r="P148" s="7">
        <f t="shared" si="7"/>
        <v>1</v>
      </c>
      <c r="Q148" s="7">
        <f t="shared" si="8"/>
        <v>1</v>
      </c>
      <c r="R148" s="69">
        <v>50</v>
      </c>
      <c r="S148" s="45"/>
      <c r="T148" s="45"/>
      <c r="U148" s="52">
        <f t="shared" si="15"/>
        <v>20</v>
      </c>
      <c r="V148" s="52">
        <f t="shared" si="16"/>
        <v>21</v>
      </c>
      <c r="W148" s="52">
        <f t="shared" si="17"/>
        <v>9</v>
      </c>
      <c r="X148" s="45"/>
      <c r="Y148" s="45"/>
      <c r="Z148" s="45"/>
      <c r="AA148" s="45"/>
    </row>
    <row r="149" spans="1:27" ht="15.75" customHeight="1" x14ac:dyDescent="0.35">
      <c r="A149" s="48">
        <f>'Sessional + End Term Assessment'!A150</f>
        <v>143</v>
      </c>
      <c r="B149" s="49" t="str">
        <f>'Sessional + End Term Assessment'!B150</f>
        <v>23ETCCS145</v>
      </c>
      <c r="C149" s="66" t="str">
        <f>'Sessional + End Term Assessment'!C150</f>
        <v>SNEHA DADHICH</v>
      </c>
      <c r="D149" s="53"/>
      <c r="E149" s="53"/>
      <c r="F149" s="88">
        <v>10.400000000000002</v>
      </c>
      <c r="G149" s="7">
        <f t="shared" si="0"/>
        <v>1</v>
      </c>
      <c r="H149" s="7">
        <f t="shared" si="1"/>
        <v>1</v>
      </c>
      <c r="I149" s="7">
        <f t="shared" si="2"/>
        <v>1</v>
      </c>
      <c r="J149" s="88">
        <v>22.8</v>
      </c>
      <c r="K149" s="7">
        <f t="shared" si="3"/>
        <v>1</v>
      </c>
      <c r="L149" s="7">
        <f t="shared" si="4"/>
        <v>1</v>
      </c>
      <c r="M149" s="7">
        <f t="shared" si="5"/>
        <v>1</v>
      </c>
      <c r="N149" s="68">
        <v>23.8</v>
      </c>
      <c r="O149" s="7">
        <f t="shared" si="6"/>
        <v>1</v>
      </c>
      <c r="P149" s="7">
        <f t="shared" si="7"/>
        <v>1</v>
      </c>
      <c r="Q149" s="7">
        <f t="shared" si="8"/>
        <v>1</v>
      </c>
      <c r="R149" s="69">
        <v>57</v>
      </c>
      <c r="S149" s="45"/>
      <c r="T149" s="45"/>
      <c r="U149" s="52">
        <f t="shared" si="15"/>
        <v>22.8</v>
      </c>
      <c r="V149" s="52">
        <f t="shared" si="16"/>
        <v>23.8</v>
      </c>
      <c r="W149" s="52">
        <f t="shared" si="17"/>
        <v>10.400000000000002</v>
      </c>
      <c r="X149" s="45"/>
      <c r="Y149" s="45"/>
      <c r="Z149" s="45"/>
      <c r="AA149" s="45"/>
    </row>
    <row r="150" spans="1:27" ht="15.75" customHeight="1" x14ac:dyDescent="0.35">
      <c r="A150" s="48">
        <f>'Sessional + End Term Assessment'!A151</f>
        <v>144</v>
      </c>
      <c r="B150" s="49" t="str">
        <f>'Sessional + End Term Assessment'!B151</f>
        <v>23ETCCS146</v>
      </c>
      <c r="C150" s="66" t="str">
        <f>'Sessional + End Term Assessment'!C151</f>
        <v>SONAL RAJWANI</v>
      </c>
      <c r="D150" s="53"/>
      <c r="E150" s="53"/>
      <c r="F150" s="88">
        <v>12.733333333333334</v>
      </c>
      <c r="G150" s="7">
        <f t="shared" si="0"/>
        <v>1</v>
      </c>
      <c r="H150" s="7">
        <f t="shared" si="1"/>
        <v>1</v>
      </c>
      <c r="I150" s="7">
        <f t="shared" si="2"/>
        <v>1</v>
      </c>
      <c r="J150" s="88">
        <v>27.466666666666669</v>
      </c>
      <c r="K150" s="7">
        <f t="shared" si="3"/>
        <v>1</v>
      </c>
      <c r="L150" s="7">
        <f t="shared" si="4"/>
        <v>1</v>
      </c>
      <c r="M150" s="7">
        <f t="shared" si="5"/>
        <v>1</v>
      </c>
      <c r="N150" s="68">
        <v>28.466666666666669</v>
      </c>
      <c r="O150" s="7">
        <f t="shared" si="6"/>
        <v>1</v>
      </c>
      <c r="P150" s="7">
        <f t="shared" si="7"/>
        <v>1</v>
      </c>
      <c r="Q150" s="7">
        <f t="shared" si="8"/>
        <v>1</v>
      </c>
      <c r="R150" s="69">
        <v>68.666666666666671</v>
      </c>
      <c r="S150" s="45"/>
      <c r="T150" s="45"/>
      <c r="U150" s="52">
        <f t="shared" si="15"/>
        <v>27.466666666666669</v>
      </c>
      <c r="V150" s="52">
        <f t="shared" si="16"/>
        <v>28.466666666666669</v>
      </c>
      <c r="W150" s="52">
        <f t="shared" si="17"/>
        <v>12.733333333333334</v>
      </c>
      <c r="X150" s="45"/>
      <c r="Y150" s="45"/>
      <c r="Z150" s="45"/>
      <c r="AA150" s="45"/>
    </row>
    <row r="151" spans="1:27" ht="15.75" customHeight="1" x14ac:dyDescent="0.35">
      <c r="A151" s="48">
        <f>'Sessional + End Term Assessment'!A152</f>
        <v>145</v>
      </c>
      <c r="B151" s="49" t="str">
        <f>'Sessional + End Term Assessment'!B152</f>
        <v>23ETCCS147</v>
      </c>
      <c r="C151" s="66" t="str">
        <f>'Sessional + End Term Assessment'!C152</f>
        <v>SOUMYA JAIN</v>
      </c>
      <c r="D151" s="45"/>
      <c r="E151" s="45"/>
      <c r="F151" s="88">
        <v>9.4666666666666686</v>
      </c>
      <c r="G151" s="7">
        <f t="shared" si="0"/>
        <v>1</v>
      </c>
      <c r="H151" s="7">
        <f t="shared" si="1"/>
        <v>1</v>
      </c>
      <c r="I151" s="7">
        <f t="shared" si="2"/>
        <v>0</v>
      </c>
      <c r="J151" s="88">
        <v>20.93333333333333</v>
      </c>
      <c r="K151" s="7">
        <f t="shared" si="3"/>
        <v>1</v>
      </c>
      <c r="L151" s="7">
        <f t="shared" si="4"/>
        <v>1</v>
      </c>
      <c r="M151" s="7">
        <f t="shared" si="5"/>
        <v>1</v>
      </c>
      <c r="N151" s="68">
        <v>21.93333333333333</v>
      </c>
      <c r="O151" s="7">
        <f t="shared" si="6"/>
        <v>1</v>
      </c>
      <c r="P151" s="7">
        <f t="shared" si="7"/>
        <v>1</v>
      </c>
      <c r="Q151" s="7">
        <f t="shared" si="8"/>
        <v>1</v>
      </c>
      <c r="R151" s="69">
        <v>52.333333333333329</v>
      </c>
      <c r="S151" s="45"/>
      <c r="T151" s="45"/>
      <c r="U151" s="52">
        <f t="shared" si="15"/>
        <v>20.93333333333333</v>
      </c>
      <c r="V151" s="52">
        <f t="shared" si="16"/>
        <v>21.93333333333333</v>
      </c>
      <c r="W151" s="52">
        <f t="shared" si="17"/>
        <v>9.4666666666666686</v>
      </c>
      <c r="X151" s="45"/>
      <c r="Y151" s="45"/>
      <c r="Z151" s="45"/>
      <c r="AA151" s="45"/>
    </row>
    <row r="152" spans="1:27" ht="15.75" customHeight="1" x14ac:dyDescent="0.35">
      <c r="A152" s="48">
        <f>'Sessional + End Term Assessment'!A153</f>
        <v>146</v>
      </c>
      <c r="B152" s="49" t="str">
        <f>'Sessional + End Term Assessment'!B153</f>
        <v>23ETCCS148</v>
      </c>
      <c r="C152" s="66" t="str">
        <f>'Sessional + End Term Assessment'!C153</f>
        <v>SUMER SINGH RAO</v>
      </c>
      <c r="D152" s="45"/>
      <c r="E152" s="45"/>
      <c r="F152" s="88">
        <v>11.333333333333332</v>
      </c>
      <c r="G152" s="7">
        <f t="shared" si="0"/>
        <v>1</v>
      </c>
      <c r="H152" s="7">
        <f t="shared" si="1"/>
        <v>1</v>
      </c>
      <c r="I152" s="7">
        <f t="shared" si="2"/>
        <v>1</v>
      </c>
      <c r="J152" s="88">
        <v>24.666666666666668</v>
      </c>
      <c r="K152" s="7">
        <f t="shared" si="3"/>
        <v>1</v>
      </c>
      <c r="L152" s="7">
        <f t="shared" si="4"/>
        <v>1</v>
      </c>
      <c r="M152" s="7">
        <f t="shared" si="5"/>
        <v>1</v>
      </c>
      <c r="N152" s="68">
        <v>25.666666666666668</v>
      </c>
      <c r="O152" s="7">
        <f t="shared" si="6"/>
        <v>1</v>
      </c>
      <c r="P152" s="7">
        <f t="shared" si="7"/>
        <v>1</v>
      </c>
      <c r="Q152" s="7">
        <f t="shared" si="8"/>
        <v>1</v>
      </c>
      <c r="R152" s="69">
        <v>61.666666666666671</v>
      </c>
      <c r="S152" s="45"/>
      <c r="T152" s="45"/>
      <c r="U152" s="52">
        <f t="shared" si="15"/>
        <v>24.666666666666668</v>
      </c>
      <c r="V152" s="52">
        <f t="shared" si="16"/>
        <v>25.666666666666668</v>
      </c>
      <c r="W152" s="52">
        <f t="shared" si="17"/>
        <v>11.333333333333332</v>
      </c>
      <c r="X152" s="45"/>
      <c r="Y152" s="45"/>
      <c r="Z152" s="45"/>
      <c r="AA152" s="45"/>
    </row>
    <row r="153" spans="1:27" ht="15.75" customHeight="1" x14ac:dyDescent="0.35">
      <c r="A153" s="48">
        <f>'Sessional + End Term Assessment'!A154</f>
        <v>147</v>
      </c>
      <c r="B153" s="49" t="str">
        <f>'Sessional + End Term Assessment'!B154</f>
        <v>23ETCCS149</v>
      </c>
      <c r="C153" s="66" t="str">
        <f>'Sessional + End Term Assessment'!C154</f>
        <v>SURYABHAN SINGH RATHORE</v>
      </c>
      <c r="D153" s="45"/>
      <c r="E153" s="45"/>
      <c r="F153" s="88">
        <v>11.333333333333332</v>
      </c>
      <c r="G153" s="7">
        <f t="shared" si="0"/>
        <v>1</v>
      </c>
      <c r="H153" s="7">
        <f t="shared" si="1"/>
        <v>1</v>
      </c>
      <c r="I153" s="7">
        <f t="shared" si="2"/>
        <v>1</v>
      </c>
      <c r="J153" s="88">
        <v>24.666666666666668</v>
      </c>
      <c r="K153" s="7">
        <f t="shared" si="3"/>
        <v>1</v>
      </c>
      <c r="L153" s="7">
        <f t="shared" si="4"/>
        <v>1</v>
      </c>
      <c r="M153" s="7">
        <f t="shared" si="5"/>
        <v>1</v>
      </c>
      <c r="N153" s="68">
        <v>25.666666666666668</v>
      </c>
      <c r="O153" s="7">
        <f t="shared" si="6"/>
        <v>1</v>
      </c>
      <c r="P153" s="7">
        <f t="shared" si="7"/>
        <v>1</v>
      </c>
      <c r="Q153" s="7">
        <f t="shared" si="8"/>
        <v>1</v>
      </c>
      <c r="R153" s="69">
        <v>61.666666666666671</v>
      </c>
      <c r="S153" s="45"/>
      <c r="T153" s="45"/>
      <c r="U153" s="52">
        <f t="shared" si="15"/>
        <v>24.666666666666668</v>
      </c>
      <c r="V153" s="52">
        <f t="shared" si="16"/>
        <v>25.666666666666668</v>
      </c>
      <c r="W153" s="52">
        <f t="shared" si="17"/>
        <v>11.333333333333332</v>
      </c>
      <c r="X153" s="45"/>
      <c r="Y153" s="45"/>
      <c r="Z153" s="45"/>
      <c r="AA153" s="45"/>
    </row>
    <row r="154" spans="1:27" ht="15.75" customHeight="1" x14ac:dyDescent="0.35">
      <c r="A154" s="48">
        <f>'Sessional + End Term Assessment'!A155</f>
        <v>148</v>
      </c>
      <c r="B154" s="49" t="str">
        <f>'Sessional + End Term Assessment'!B155</f>
        <v>23ETCCS150</v>
      </c>
      <c r="C154" s="66" t="str">
        <f>'Sessional + End Term Assessment'!C155</f>
        <v>TAKSH PANERI</v>
      </c>
      <c r="D154" s="45"/>
      <c r="E154" s="45"/>
      <c r="F154" s="88">
        <v>9.4666666666666686</v>
      </c>
      <c r="G154" s="7">
        <f t="shared" si="0"/>
        <v>1</v>
      </c>
      <c r="H154" s="7">
        <f t="shared" si="1"/>
        <v>1</v>
      </c>
      <c r="I154" s="7">
        <f t="shared" si="2"/>
        <v>0</v>
      </c>
      <c r="J154" s="88">
        <v>20.93333333333333</v>
      </c>
      <c r="K154" s="7">
        <f t="shared" si="3"/>
        <v>1</v>
      </c>
      <c r="L154" s="7">
        <f t="shared" si="4"/>
        <v>1</v>
      </c>
      <c r="M154" s="7">
        <f t="shared" si="5"/>
        <v>1</v>
      </c>
      <c r="N154" s="68">
        <v>21.93333333333333</v>
      </c>
      <c r="O154" s="7">
        <f t="shared" si="6"/>
        <v>1</v>
      </c>
      <c r="P154" s="7">
        <f t="shared" si="7"/>
        <v>1</v>
      </c>
      <c r="Q154" s="7">
        <f t="shared" si="8"/>
        <v>1</v>
      </c>
      <c r="R154" s="69">
        <v>52.333333333333329</v>
      </c>
      <c r="S154" s="45"/>
      <c r="T154" s="45"/>
      <c r="U154" s="52">
        <f t="shared" si="15"/>
        <v>20.93333333333333</v>
      </c>
      <c r="V154" s="52">
        <f t="shared" si="16"/>
        <v>21.93333333333333</v>
      </c>
      <c r="W154" s="52">
        <f t="shared" si="17"/>
        <v>9.4666666666666686</v>
      </c>
      <c r="X154" s="45"/>
      <c r="Y154" s="45"/>
      <c r="Z154" s="45"/>
      <c r="AA154" s="45"/>
    </row>
    <row r="155" spans="1:27" ht="15.75" customHeight="1" x14ac:dyDescent="0.35">
      <c r="A155" s="48">
        <f>'Sessional + End Term Assessment'!A156</f>
        <v>149</v>
      </c>
      <c r="B155" s="49" t="str">
        <f>'Sessional + End Term Assessment'!B156</f>
        <v>23ETCCS151</v>
      </c>
      <c r="C155" s="66" t="str">
        <f>'Sessional + End Term Assessment'!C156</f>
        <v>TANISH JAIN</v>
      </c>
      <c r="D155" s="45"/>
      <c r="E155" s="45"/>
      <c r="F155" s="88">
        <v>8.5333333333333385</v>
      </c>
      <c r="G155" s="7">
        <f t="shared" si="0"/>
        <v>1</v>
      </c>
      <c r="H155" s="7">
        <f t="shared" si="1"/>
        <v>1</v>
      </c>
      <c r="I155" s="7">
        <f t="shared" si="2"/>
        <v>0</v>
      </c>
      <c r="J155" s="88">
        <v>19.066666666666663</v>
      </c>
      <c r="K155" s="7">
        <f t="shared" si="3"/>
        <v>1</v>
      </c>
      <c r="L155" s="7">
        <f t="shared" si="4"/>
        <v>1</v>
      </c>
      <c r="M155" s="7">
        <f t="shared" si="5"/>
        <v>0</v>
      </c>
      <c r="N155" s="68">
        <v>20.066666666666663</v>
      </c>
      <c r="O155" s="7">
        <f t="shared" si="6"/>
        <v>1</v>
      </c>
      <c r="P155" s="7">
        <f t="shared" si="7"/>
        <v>1</v>
      </c>
      <c r="Q155" s="7">
        <f t="shared" si="8"/>
        <v>1</v>
      </c>
      <c r="R155" s="69">
        <v>47.666666666666664</v>
      </c>
      <c r="S155" s="45"/>
      <c r="T155" s="45"/>
      <c r="U155" s="52">
        <f t="shared" si="15"/>
        <v>19.066666666666663</v>
      </c>
      <c r="V155" s="52">
        <f t="shared" si="16"/>
        <v>20.066666666666663</v>
      </c>
      <c r="W155" s="52">
        <f t="shared" si="17"/>
        <v>8.5333333333333385</v>
      </c>
      <c r="X155" s="45"/>
      <c r="Y155" s="45"/>
      <c r="Z155" s="45"/>
      <c r="AA155" s="45"/>
    </row>
    <row r="156" spans="1:27" ht="15.75" customHeight="1" x14ac:dyDescent="0.35">
      <c r="A156" s="48">
        <f>'Sessional + End Term Assessment'!A157</f>
        <v>150</v>
      </c>
      <c r="B156" s="49" t="str">
        <f>'Sessional + End Term Assessment'!B157</f>
        <v>23ETCCS152</v>
      </c>
      <c r="C156" s="66" t="str">
        <f>'Sessional + End Term Assessment'!C157</f>
        <v>TANISHKA JAIN</v>
      </c>
      <c r="D156" s="45"/>
      <c r="E156" s="45"/>
      <c r="F156" s="88">
        <v>10.400000000000002</v>
      </c>
      <c r="G156" s="7">
        <f t="shared" si="0"/>
        <v>1</v>
      </c>
      <c r="H156" s="7">
        <f t="shared" si="1"/>
        <v>1</v>
      </c>
      <c r="I156" s="7">
        <f t="shared" si="2"/>
        <v>1</v>
      </c>
      <c r="J156" s="88">
        <v>22.8</v>
      </c>
      <c r="K156" s="7">
        <f t="shared" si="3"/>
        <v>1</v>
      </c>
      <c r="L156" s="7">
        <f t="shared" si="4"/>
        <v>1</v>
      </c>
      <c r="M156" s="7">
        <f t="shared" si="5"/>
        <v>1</v>
      </c>
      <c r="N156" s="68">
        <v>23.8</v>
      </c>
      <c r="O156" s="7">
        <f t="shared" si="6"/>
        <v>1</v>
      </c>
      <c r="P156" s="7">
        <f t="shared" si="7"/>
        <v>1</v>
      </c>
      <c r="Q156" s="7">
        <f t="shared" si="8"/>
        <v>1</v>
      </c>
      <c r="R156" s="69">
        <v>57</v>
      </c>
      <c r="S156" s="45"/>
      <c r="T156" s="45"/>
      <c r="U156" s="52">
        <f t="shared" si="15"/>
        <v>22.8</v>
      </c>
      <c r="V156" s="52">
        <f t="shared" si="16"/>
        <v>23.8</v>
      </c>
      <c r="W156" s="52">
        <f t="shared" si="17"/>
        <v>10.400000000000002</v>
      </c>
      <c r="X156" s="45"/>
      <c r="Y156" s="45"/>
      <c r="Z156" s="45"/>
      <c r="AA156" s="45"/>
    </row>
    <row r="157" spans="1:27" ht="15.75" customHeight="1" x14ac:dyDescent="0.35">
      <c r="A157" s="48">
        <f>'Sessional + End Term Assessment'!A158</f>
        <v>151</v>
      </c>
      <c r="B157" s="49" t="str">
        <f>'Sessional + End Term Assessment'!B158</f>
        <v>23ETCCS153</v>
      </c>
      <c r="C157" s="66" t="str">
        <f>'Sessional + End Term Assessment'!C158</f>
        <v>TANMAY BANSAL</v>
      </c>
      <c r="D157" s="45"/>
      <c r="E157" s="45"/>
      <c r="F157" s="88">
        <v>11.333333333333332</v>
      </c>
      <c r="G157" s="7">
        <f t="shared" si="0"/>
        <v>1</v>
      </c>
      <c r="H157" s="7">
        <f t="shared" si="1"/>
        <v>1</v>
      </c>
      <c r="I157" s="7">
        <f t="shared" si="2"/>
        <v>1</v>
      </c>
      <c r="J157" s="88">
        <v>24.666666666666668</v>
      </c>
      <c r="K157" s="7">
        <f t="shared" si="3"/>
        <v>1</v>
      </c>
      <c r="L157" s="7">
        <f t="shared" si="4"/>
        <v>1</v>
      </c>
      <c r="M157" s="7">
        <f t="shared" si="5"/>
        <v>1</v>
      </c>
      <c r="N157" s="68">
        <v>25.666666666666668</v>
      </c>
      <c r="O157" s="7">
        <f t="shared" si="6"/>
        <v>1</v>
      </c>
      <c r="P157" s="7">
        <f t="shared" si="7"/>
        <v>1</v>
      </c>
      <c r="Q157" s="7">
        <f t="shared" si="8"/>
        <v>1</v>
      </c>
      <c r="R157" s="69">
        <v>61.666666666666671</v>
      </c>
      <c r="S157" s="45"/>
      <c r="T157" s="45"/>
      <c r="U157" s="52">
        <f t="shared" si="15"/>
        <v>24.666666666666668</v>
      </c>
      <c r="V157" s="52">
        <f t="shared" si="16"/>
        <v>25.666666666666668</v>
      </c>
      <c r="W157" s="52">
        <f t="shared" si="17"/>
        <v>11.333333333333332</v>
      </c>
      <c r="X157" s="45"/>
      <c r="Y157" s="45"/>
      <c r="Z157" s="45"/>
      <c r="AA157" s="45"/>
    </row>
    <row r="158" spans="1:27" ht="15.75" customHeight="1" x14ac:dyDescent="0.35">
      <c r="A158" s="48">
        <f>'Sessional + End Term Assessment'!A159</f>
        <v>152</v>
      </c>
      <c r="B158" s="49" t="str">
        <f>'Sessional + End Term Assessment'!B159</f>
        <v>23ETCCS154</v>
      </c>
      <c r="C158" s="66" t="str">
        <f>'Sessional + End Term Assessment'!C159</f>
        <v>TUHINA BHADURI</v>
      </c>
      <c r="D158" s="45"/>
      <c r="E158" s="45"/>
      <c r="F158" s="88">
        <v>8.5333333333333385</v>
      </c>
      <c r="G158" s="7">
        <f t="shared" si="0"/>
        <v>1</v>
      </c>
      <c r="H158" s="7">
        <f t="shared" si="1"/>
        <v>1</v>
      </c>
      <c r="I158" s="7">
        <f t="shared" si="2"/>
        <v>0</v>
      </c>
      <c r="J158" s="88">
        <v>19.066666666666663</v>
      </c>
      <c r="K158" s="7">
        <f t="shared" si="3"/>
        <v>1</v>
      </c>
      <c r="L158" s="7">
        <f t="shared" si="4"/>
        <v>1</v>
      </c>
      <c r="M158" s="7">
        <f t="shared" si="5"/>
        <v>0</v>
      </c>
      <c r="N158" s="68">
        <v>20.066666666666663</v>
      </c>
      <c r="O158" s="7">
        <f t="shared" si="6"/>
        <v>1</v>
      </c>
      <c r="P158" s="7">
        <f t="shared" si="7"/>
        <v>1</v>
      </c>
      <c r="Q158" s="7">
        <f t="shared" si="8"/>
        <v>1</v>
      </c>
      <c r="R158" s="69">
        <v>47.666666666666664</v>
      </c>
      <c r="S158" s="45"/>
      <c r="T158" s="45"/>
      <c r="U158" s="52">
        <f t="shared" si="15"/>
        <v>19.066666666666663</v>
      </c>
      <c r="V158" s="52">
        <f t="shared" si="16"/>
        <v>20.066666666666663</v>
      </c>
      <c r="W158" s="52">
        <f t="shared" si="17"/>
        <v>8.5333333333333385</v>
      </c>
      <c r="X158" s="45"/>
      <c r="Y158" s="45"/>
      <c r="Z158" s="45"/>
      <c r="AA158" s="45"/>
    </row>
    <row r="159" spans="1:27" ht="15.75" customHeight="1" x14ac:dyDescent="0.35">
      <c r="A159" s="48">
        <f>'Sessional + End Term Assessment'!A160</f>
        <v>153</v>
      </c>
      <c r="B159" s="49" t="str">
        <f>'Sessional + End Term Assessment'!B160</f>
        <v>23ETCCS155</v>
      </c>
      <c r="C159" s="66" t="str">
        <f>'Sessional + End Term Assessment'!C160</f>
        <v>TUSHAR OJHA</v>
      </c>
      <c r="D159" s="45"/>
      <c r="E159" s="45"/>
      <c r="F159" s="88">
        <v>8.5333333333333385</v>
      </c>
      <c r="G159" s="7">
        <f t="shared" si="0"/>
        <v>1</v>
      </c>
      <c r="H159" s="7">
        <f t="shared" si="1"/>
        <v>1</v>
      </c>
      <c r="I159" s="7">
        <f t="shared" si="2"/>
        <v>0</v>
      </c>
      <c r="J159" s="88">
        <v>19.066666666666663</v>
      </c>
      <c r="K159" s="7">
        <f t="shared" si="3"/>
        <v>1</v>
      </c>
      <c r="L159" s="7">
        <f t="shared" si="4"/>
        <v>1</v>
      </c>
      <c r="M159" s="7">
        <f t="shared" si="5"/>
        <v>0</v>
      </c>
      <c r="N159" s="68">
        <v>20.066666666666663</v>
      </c>
      <c r="O159" s="7">
        <f t="shared" si="6"/>
        <v>1</v>
      </c>
      <c r="P159" s="7">
        <f t="shared" si="7"/>
        <v>1</v>
      </c>
      <c r="Q159" s="7">
        <f t="shared" si="8"/>
        <v>1</v>
      </c>
      <c r="R159" s="69">
        <v>47.666666666666664</v>
      </c>
      <c r="S159" s="45"/>
      <c r="T159" s="45"/>
      <c r="U159" s="52">
        <f t="shared" si="15"/>
        <v>19.066666666666663</v>
      </c>
      <c r="V159" s="52">
        <f t="shared" si="16"/>
        <v>20.066666666666663</v>
      </c>
      <c r="W159" s="52">
        <f t="shared" si="17"/>
        <v>8.5333333333333385</v>
      </c>
      <c r="X159" s="45"/>
      <c r="Y159" s="45"/>
      <c r="Z159" s="45"/>
      <c r="AA159" s="45"/>
    </row>
    <row r="160" spans="1:27" ht="15.75" customHeight="1" x14ac:dyDescent="0.35">
      <c r="A160" s="48">
        <f>'Sessional + End Term Assessment'!A161</f>
        <v>154</v>
      </c>
      <c r="B160" s="49" t="str">
        <f>'Sessional + End Term Assessment'!B161</f>
        <v>23ETCCS156</v>
      </c>
      <c r="C160" s="66" t="str">
        <f>'Sessional + End Term Assessment'!C161</f>
        <v>UMANG LADHA</v>
      </c>
      <c r="D160" s="45"/>
      <c r="E160" s="45"/>
      <c r="F160" s="88">
        <v>8.5333333333333385</v>
      </c>
      <c r="G160" s="7">
        <f t="shared" si="0"/>
        <v>1</v>
      </c>
      <c r="H160" s="7">
        <f t="shared" si="1"/>
        <v>1</v>
      </c>
      <c r="I160" s="7">
        <f t="shared" si="2"/>
        <v>0</v>
      </c>
      <c r="J160" s="88">
        <v>19.066666666666663</v>
      </c>
      <c r="K160" s="7">
        <f t="shared" si="3"/>
        <v>1</v>
      </c>
      <c r="L160" s="7">
        <f t="shared" si="4"/>
        <v>1</v>
      </c>
      <c r="M160" s="7">
        <f t="shared" si="5"/>
        <v>0</v>
      </c>
      <c r="N160" s="68">
        <v>20.066666666666663</v>
      </c>
      <c r="O160" s="7">
        <f t="shared" si="6"/>
        <v>1</v>
      </c>
      <c r="P160" s="7">
        <f t="shared" si="7"/>
        <v>1</v>
      </c>
      <c r="Q160" s="7">
        <f t="shared" si="8"/>
        <v>1</v>
      </c>
      <c r="R160" s="69">
        <v>47.666666666666664</v>
      </c>
      <c r="S160" s="45"/>
      <c r="T160" s="45"/>
      <c r="U160" s="52">
        <f t="shared" si="15"/>
        <v>19.066666666666663</v>
      </c>
      <c r="V160" s="52">
        <f t="shared" si="16"/>
        <v>20.066666666666663</v>
      </c>
      <c r="W160" s="52">
        <f t="shared" si="17"/>
        <v>8.5333333333333385</v>
      </c>
      <c r="X160" s="45"/>
      <c r="Y160" s="45"/>
      <c r="Z160" s="45"/>
      <c r="AA160" s="45"/>
    </row>
    <row r="161" spans="1:27" ht="15.75" customHeight="1" x14ac:dyDescent="0.35">
      <c r="A161" s="48">
        <f>'Sessional + End Term Assessment'!A162</f>
        <v>155</v>
      </c>
      <c r="B161" s="49" t="str">
        <f>'Sessional + End Term Assessment'!B162</f>
        <v>23ETCCS157</v>
      </c>
      <c r="C161" s="66" t="str">
        <f>'Sessional + End Term Assessment'!C162</f>
        <v>VAIBHAV KUMAWAT</v>
      </c>
      <c r="D161" s="45"/>
      <c r="E161" s="45"/>
      <c r="F161" s="88">
        <v>9.4666666666666686</v>
      </c>
      <c r="G161" s="7">
        <f t="shared" si="0"/>
        <v>1</v>
      </c>
      <c r="H161" s="7">
        <f t="shared" si="1"/>
        <v>1</v>
      </c>
      <c r="I161" s="7">
        <f t="shared" si="2"/>
        <v>0</v>
      </c>
      <c r="J161" s="88">
        <v>20.93333333333333</v>
      </c>
      <c r="K161" s="7">
        <f t="shared" si="3"/>
        <v>1</v>
      </c>
      <c r="L161" s="7">
        <f t="shared" si="4"/>
        <v>1</v>
      </c>
      <c r="M161" s="7">
        <f t="shared" si="5"/>
        <v>1</v>
      </c>
      <c r="N161" s="68">
        <v>21.93333333333333</v>
      </c>
      <c r="O161" s="7">
        <f t="shared" si="6"/>
        <v>1</v>
      </c>
      <c r="P161" s="7">
        <f t="shared" si="7"/>
        <v>1</v>
      </c>
      <c r="Q161" s="7">
        <f t="shared" si="8"/>
        <v>1</v>
      </c>
      <c r="R161" s="69">
        <v>52.333333333333329</v>
      </c>
      <c r="S161" s="45"/>
      <c r="T161" s="45"/>
      <c r="U161" s="52">
        <f t="shared" si="15"/>
        <v>20.93333333333333</v>
      </c>
      <c r="V161" s="52">
        <f t="shared" si="16"/>
        <v>21.93333333333333</v>
      </c>
      <c r="W161" s="52">
        <f t="shared" si="17"/>
        <v>9.4666666666666686</v>
      </c>
      <c r="X161" s="45"/>
      <c r="Y161" s="45"/>
      <c r="Z161" s="45"/>
      <c r="AA161" s="45"/>
    </row>
    <row r="162" spans="1:27" ht="15.75" customHeight="1" x14ac:dyDescent="0.35">
      <c r="A162" s="48">
        <f>'Sessional + End Term Assessment'!A163</f>
        <v>156</v>
      </c>
      <c r="B162" s="49" t="str">
        <f>'Sessional + End Term Assessment'!B163</f>
        <v>23ETCCS158</v>
      </c>
      <c r="C162" s="66" t="str">
        <f>'Sessional + End Term Assessment'!C163</f>
        <v>VAIBHAV MENARIA</v>
      </c>
      <c r="D162" s="45"/>
      <c r="E162" s="45"/>
      <c r="F162" s="88">
        <v>9.9333333333333265</v>
      </c>
      <c r="G162" s="7">
        <f t="shared" si="0"/>
        <v>1</v>
      </c>
      <c r="H162" s="7">
        <f t="shared" si="1"/>
        <v>1</v>
      </c>
      <c r="I162" s="7">
        <f t="shared" si="2"/>
        <v>1</v>
      </c>
      <c r="J162" s="88">
        <v>21.866666666666671</v>
      </c>
      <c r="K162" s="7">
        <f t="shared" si="3"/>
        <v>1</v>
      </c>
      <c r="L162" s="7">
        <f t="shared" si="4"/>
        <v>1</v>
      </c>
      <c r="M162" s="7">
        <f t="shared" si="5"/>
        <v>1</v>
      </c>
      <c r="N162" s="68">
        <v>22.866666666666671</v>
      </c>
      <c r="O162" s="7">
        <f t="shared" si="6"/>
        <v>1</v>
      </c>
      <c r="P162" s="7">
        <f t="shared" si="7"/>
        <v>1</v>
      </c>
      <c r="Q162" s="7">
        <f t="shared" si="8"/>
        <v>1</v>
      </c>
      <c r="R162" s="69">
        <v>54.666666666666671</v>
      </c>
      <c r="S162" s="45"/>
      <c r="T162" s="45"/>
      <c r="U162" s="52">
        <f t="shared" si="15"/>
        <v>21.866666666666671</v>
      </c>
      <c r="V162" s="52">
        <f t="shared" si="16"/>
        <v>22.866666666666671</v>
      </c>
      <c r="W162" s="52">
        <f t="shared" si="17"/>
        <v>9.9333333333333265</v>
      </c>
      <c r="X162" s="45"/>
      <c r="Y162" s="45"/>
      <c r="Z162" s="45"/>
      <c r="AA162" s="45"/>
    </row>
    <row r="163" spans="1:27" ht="15.75" customHeight="1" x14ac:dyDescent="0.35">
      <c r="A163" s="48">
        <f>'Sessional + End Term Assessment'!A164</f>
        <v>157</v>
      </c>
      <c r="B163" s="49" t="str">
        <f>'Sessional + End Term Assessment'!B164</f>
        <v>23ETCCS159</v>
      </c>
      <c r="C163" s="66" t="str">
        <f>'Sessional + End Term Assessment'!C164</f>
        <v>VARUN PANERI</v>
      </c>
      <c r="D163" s="45"/>
      <c r="E163" s="45"/>
      <c r="F163" s="88">
        <v>8.0666666666666629</v>
      </c>
      <c r="G163" s="7">
        <f t="shared" si="0"/>
        <v>1</v>
      </c>
      <c r="H163" s="7">
        <f t="shared" si="1"/>
        <v>0</v>
      </c>
      <c r="I163" s="7">
        <f t="shared" si="2"/>
        <v>0</v>
      </c>
      <c r="J163" s="88">
        <v>18.133333333333333</v>
      </c>
      <c r="K163" s="7">
        <f t="shared" si="3"/>
        <v>1</v>
      </c>
      <c r="L163" s="7">
        <f t="shared" si="4"/>
        <v>1</v>
      </c>
      <c r="M163" s="7">
        <f t="shared" si="5"/>
        <v>0</v>
      </c>
      <c r="N163" s="68">
        <v>19.133333333333333</v>
      </c>
      <c r="O163" s="7">
        <f t="shared" si="6"/>
        <v>1</v>
      </c>
      <c r="P163" s="7">
        <f t="shared" si="7"/>
        <v>1</v>
      </c>
      <c r="Q163" s="7">
        <f t="shared" si="8"/>
        <v>0</v>
      </c>
      <c r="R163" s="69">
        <v>45.333333333333329</v>
      </c>
      <c r="S163" s="45"/>
      <c r="T163" s="45"/>
      <c r="U163" s="52">
        <f t="shared" si="15"/>
        <v>18.133333333333333</v>
      </c>
      <c r="V163" s="52">
        <f t="shared" si="16"/>
        <v>19.133333333333333</v>
      </c>
      <c r="W163" s="52">
        <f t="shared" si="17"/>
        <v>8.0666666666666629</v>
      </c>
      <c r="X163" s="45"/>
      <c r="Y163" s="45"/>
      <c r="Z163" s="45"/>
      <c r="AA163" s="45"/>
    </row>
    <row r="164" spans="1:27" ht="15.75" customHeight="1" x14ac:dyDescent="0.35">
      <c r="A164" s="48">
        <f>'Sessional + End Term Assessment'!A165</f>
        <v>158</v>
      </c>
      <c r="B164" s="49" t="str">
        <f>'Sessional + End Term Assessment'!B165</f>
        <v>23ETCCS160</v>
      </c>
      <c r="C164" s="66" t="str">
        <f>'Sessional + End Term Assessment'!C165</f>
        <v>VASHISHTH SHARMA</v>
      </c>
      <c r="D164" s="45"/>
      <c r="E164" s="45"/>
      <c r="F164" s="88">
        <v>11.333333333333332</v>
      </c>
      <c r="G164" s="7">
        <f t="shared" si="0"/>
        <v>1</v>
      </c>
      <c r="H164" s="7">
        <f t="shared" si="1"/>
        <v>1</v>
      </c>
      <c r="I164" s="7">
        <f t="shared" si="2"/>
        <v>1</v>
      </c>
      <c r="J164" s="88">
        <v>24.666666666666668</v>
      </c>
      <c r="K164" s="7">
        <f t="shared" si="3"/>
        <v>1</v>
      </c>
      <c r="L164" s="7">
        <f t="shared" si="4"/>
        <v>1</v>
      </c>
      <c r="M164" s="7">
        <f t="shared" si="5"/>
        <v>1</v>
      </c>
      <c r="N164" s="68">
        <v>25.666666666666668</v>
      </c>
      <c r="O164" s="7">
        <f t="shared" si="6"/>
        <v>1</v>
      </c>
      <c r="P164" s="7">
        <f t="shared" si="7"/>
        <v>1</v>
      </c>
      <c r="Q164" s="7">
        <f t="shared" si="8"/>
        <v>1</v>
      </c>
      <c r="R164" s="69">
        <v>61.666666666666671</v>
      </c>
      <c r="S164" s="45"/>
      <c r="T164" s="45"/>
      <c r="U164" s="52">
        <f t="shared" si="15"/>
        <v>24.666666666666668</v>
      </c>
      <c r="V164" s="52">
        <f t="shared" si="16"/>
        <v>25.666666666666668</v>
      </c>
      <c r="W164" s="52">
        <f t="shared" si="17"/>
        <v>11.333333333333332</v>
      </c>
      <c r="X164" s="45"/>
      <c r="Y164" s="45"/>
      <c r="Z164" s="45"/>
      <c r="AA164" s="45"/>
    </row>
    <row r="165" spans="1:27" ht="15.75" customHeight="1" x14ac:dyDescent="0.35">
      <c r="A165" s="48">
        <f>'Sessional + End Term Assessment'!A166</f>
        <v>159</v>
      </c>
      <c r="B165" s="49" t="str">
        <f>'Sessional + End Term Assessment'!B166</f>
        <v>23ETCCS161</v>
      </c>
      <c r="C165" s="66" t="str">
        <f>'Sessional + End Term Assessment'!C166</f>
        <v>VIBHANSHI JAIN</v>
      </c>
      <c r="D165" s="45"/>
      <c r="E165" s="45"/>
      <c r="F165" s="88">
        <v>11.800000000000008</v>
      </c>
      <c r="G165" s="7">
        <f t="shared" si="0"/>
        <v>1</v>
      </c>
      <c r="H165" s="7">
        <f t="shared" si="1"/>
        <v>1</v>
      </c>
      <c r="I165" s="7">
        <f t="shared" si="2"/>
        <v>1</v>
      </c>
      <c r="J165" s="88">
        <v>25.599999999999998</v>
      </c>
      <c r="K165" s="7">
        <f t="shared" si="3"/>
        <v>1</v>
      </c>
      <c r="L165" s="7">
        <f t="shared" si="4"/>
        <v>1</v>
      </c>
      <c r="M165" s="7">
        <f t="shared" si="5"/>
        <v>1</v>
      </c>
      <c r="N165" s="68">
        <v>26.599999999999998</v>
      </c>
      <c r="O165" s="7">
        <f t="shared" si="6"/>
        <v>1</v>
      </c>
      <c r="P165" s="7">
        <f t="shared" si="7"/>
        <v>1</v>
      </c>
      <c r="Q165" s="7">
        <f t="shared" si="8"/>
        <v>1</v>
      </c>
      <c r="R165" s="69">
        <v>64</v>
      </c>
      <c r="S165" s="45"/>
      <c r="T165" s="45"/>
      <c r="U165" s="52">
        <f t="shared" si="15"/>
        <v>25.599999999999998</v>
      </c>
      <c r="V165" s="52">
        <f t="shared" si="16"/>
        <v>26.599999999999998</v>
      </c>
      <c r="W165" s="52">
        <f t="shared" si="17"/>
        <v>11.800000000000008</v>
      </c>
      <c r="X165" s="45"/>
      <c r="Y165" s="45"/>
      <c r="Z165" s="45"/>
      <c r="AA165" s="45"/>
    </row>
    <row r="166" spans="1:27" ht="15.75" customHeight="1" x14ac:dyDescent="0.35">
      <c r="A166" s="48">
        <f>'Sessional + End Term Assessment'!A167</f>
        <v>160</v>
      </c>
      <c r="B166" s="49" t="str">
        <f>'Sessional + End Term Assessment'!B167</f>
        <v>23ETCCS162</v>
      </c>
      <c r="C166" s="66" t="str">
        <f>'Sessional + End Term Assessment'!C167</f>
        <v>VINAYAK MAHESHWARI</v>
      </c>
      <c r="D166" s="45"/>
      <c r="E166" s="45"/>
      <c r="F166" s="88">
        <v>11.800000000000008</v>
      </c>
      <c r="G166" s="7">
        <f t="shared" si="0"/>
        <v>1</v>
      </c>
      <c r="H166" s="7">
        <f t="shared" si="1"/>
        <v>1</v>
      </c>
      <c r="I166" s="7">
        <f t="shared" si="2"/>
        <v>1</v>
      </c>
      <c r="J166" s="88">
        <v>25.599999999999998</v>
      </c>
      <c r="K166" s="7">
        <f t="shared" si="3"/>
        <v>1</v>
      </c>
      <c r="L166" s="7">
        <f t="shared" si="4"/>
        <v>1</v>
      </c>
      <c r="M166" s="7">
        <f t="shared" si="5"/>
        <v>1</v>
      </c>
      <c r="N166" s="68">
        <v>26.599999999999998</v>
      </c>
      <c r="O166" s="7">
        <f t="shared" si="6"/>
        <v>1</v>
      </c>
      <c r="P166" s="7">
        <f t="shared" si="7"/>
        <v>1</v>
      </c>
      <c r="Q166" s="7">
        <f t="shared" si="8"/>
        <v>1</v>
      </c>
      <c r="R166" s="69">
        <v>64</v>
      </c>
      <c r="S166" s="45"/>
      <c r="T166" s="45"/>
      <c r="U166" s="52">
        <f t="shared" si="15"/>
        <v>25.599999999999998</v>
      </c>
      <c r="V166" s="52">
        <f t="shared" si="16"/>
        <v>26.599999999999998</v>
      </c>
      <c r="W166" s="52">
        <f t="shared" si="17"/>
        <v>11.800000000000008</v>
      </c>
      <c r="X166" s="45"/>
      <c r="Y166" s="45"/>
      <c r="Z166" s="45"/>
      <c r="AA166" s="45"/>
    </row>
    <row r="167" spans="1:27" ht="15.75" customHeight="1" x14ac:dyDescent="0.35">
      <c r="A167" s="48">
        <f>'Sessional + End Term Assessment'!A168</f>
        <v>161</v>
      </c>
      <c r="B167" s="49" t="str">
        <f>'Sessional + End Term Assessment'!B168</f>
        <v>23ETCCS163</v>
      </c>
      <c r="C167" s="66" t="str">
        <f>'Sessional + End Term Assessment'!C168</f>
        <v>VINIT INTODIA</v>
      </c>
      <c r="D167" s="45"/>
      <c r="E167" s="45"/>
      <c r="F167" s="88">
        <v>8.5333333333333385</v>
      </c>
      <c r="G167" s="7">
        <f t="shared" si="0"/>
        <v>1</v>
      </c>
      <c r="H167" s="7">
        <f t="shared" si="1"/>
        <v>1</v>
      </c>
      <c r="I167" s="7">
        <f t="shared" si="2"/>
        <v>0</v>
      </c>
      <c r="J167" s="88">
        <v>19.066666666666663</v>
      </c>
      <c r="K167" s="7">
        <f t="shared" si="3"/>
        <v>1</v>
      </c>
      <c r="L167" s="7">
        <f t="shared" si="4"/>
        <v>1</v>
      </c>
      <c r="M167" s="7">
        <f t="shared" si="5"/>
        <v>0</v>
      </c>
      <c r="N167" s="68">
        <v>20.066666666666663</v>
      </c>
      <c r="O167" s="7">
        <f t="shared" si="6"/>
        <v>1</v>
      </c>
      <c r="P167" s="7">
        <f t="shared" si="7"/>
        <v>1</v>
      </c>
      <c r="Q167" s="7">
        <f t="shared" si="8"/>
        <v>1</v>
      </c>
      <c r="R167" s="69">
        <v>47.666666666666664</v>
      </c>
      <c r="S167" s="45"/>
      <c r="T167" s="45"/>
      <c r="U167" s="52">
        <f t="shared" si="15"/>
        <v>19.066666666666663</v>
      </c>
      <c r="V167" s="52">
        <f t="shared" si="16"/>
        <v>20.066666666666663</v>
      </c>
      <c r="W167" s="52">
        <f t="shared" si="17"/>
        <v>8.5333333333333385</v>
      </c>
      <c r="X167" s="45"/>
      <c r="Y167" s="45"/>
      <c r="Z167" s="45"/>
      <c r="AA167" s="45"/>
    </row>
    <row r="168" spans="1:27" ht="15.75" customHeight="1" x14ac:dyDescent="0.35">
      <c r="A168" s="48">
        <f>'Sessional + End Term Assessment'!A169</f>
        <v>162</v>
      </c>
      <c r="B168" s="49" t="str">
        <f>'Sessional + End Term Assessment'!B169</f>
        <v>23ETCCS164</v>
      </c>
      <c r="C168" s="66" t="str">
        <f>'Sessional + End Term Assessment'!C169</f>
        <v>VINIT JAIN</v>
      </c>
      <c r="D168" s="45"/>
      <c r="E168" s="45"/>
      <c r="F168" s="88">
        <v>10.866666666666667</v>
      </c>
      <c r="G168" s="7">
        <f t="shared" si="0"/>
        <v>1</v>
      </c>
      <c r="H168" s="7">
        <f t="shared" si="1"/>
        <v>1</v>
      </c>
      <c r="I168" s="7">
        <f t="shared" si="2"/>
        <v>1</v>
      </c>
      <c r="J168" s="88">
        <v>23.733333333333334</v>
      </c>
      <c r="K168" s="7">
        <f t="shared" si="3"/>
        <v>1</v>
      </c>
      <c r="L168" s="7">
        <f t="shared" si="4"/>
        <v>1</v>
      </c>
      <c r="M168" s="7">
        <f t="shared" si="5"/>
        <v>1</v>
      </c>
      <c r="N168" s="68">
        <v>24.733333333333334</v>
      </c>
      <c r="O168" s="7">
        <f t="shared" si="6"/>
        <v>1</v>
      </c>
      <c r="P168" s="7">
        <f t="shared" si="7"/>
        <v>1</v>
      </c>
      <c r="Q168" s="7">
        <f t="shared" si="8"/>
        <v>1</v>
      </c>
      <c r="R168" s="69">
        <v>59.333333333333336</v>
      </c>
      <c r="S168" s="45"/>
      <c r="T168" s="45"/>
      <c r="U168" s="52">
        <f t="shared" si="15"/>
        <v>23.733333333333334</v>
      </c>
      <c r="V168" s="52">
        <f t="shared" si="16"/>
        <v>24.733333333333334</v>
      </c>
      <c r="W168" s="52">
        <f t="shared" si="17"/>
        <v>10.866666666666667</v>
      </c>
      <c r="X168" s="45"/>
      <c r="Y168" s="45"/>
      <c r="Z168" s="45"/>
      <c r="AA168" s="45"/>
    </row>
    <row r="169" spans="1:27" ht="15.75" customHeight="1" x14ac:dyDescent="0.35">
      <c r="A169" s="48">
        <f>'Sessional + End Term Assessment'!A170</f>
        <v>163</v>
      </c>
      <c r="B169" s="49" t="str">
        <f>'Sessional + End Term Assessment'!B170</f>
        <v>23ETCCS165</v>
      </c>
      <c r="C169" s="66" t="str">
        <f>'Sessional + End Term Assessment'!C170</f>
        <v>VIPANSHU PALIWAL</v>
      </c>
      <c r="D169" s="45"/>
      <c r="E169" s="45"/>
      <c r="F169" s="88">
        <v>9.9333333333333265</v>
      </c>
      <c r="G169" s="7">
        <f t="shared" si="0"/>
        <v>1</v>
      </c>
      <c r="H169" s="7">
        <f t="shared" si="1"/>
        <v>1</v>
      </c>
      <c r="I169" s="7">
        <f t="shared" si="2"/>
        <v>1</v>
      </c>
      <c r="J169" s="88">
        <v>21.866666666666671</v>
      </c>
      <c r="K169" s="7">
        <f t="shared" si="3"/>
        <v>1</v>
      </c>
      <c r="L169" s="7">
        <f t="shared" si="4"/>
        <v>1</v>
      </c>
      <c r="M169" s="7">
        <f t="shared" si="5"/>
        <v>1</v>
      </c>
      <c r="N169" s="68">
        <v>22.866666666666671</v>
      </c>
      <c r="O169" s="7">
        <f t="shared" si="6"/>
        <v>1</v>
      </c>
      <c r="P169" s="7">
        <f t="shared" si="7"/>
        <v>1</v>
      </c>
      <c r="Q169" s="7">
        <f t="shared" si="8"/>
        <v>1</v>
      </c>
      <c r="R169" s="69">
        <v>54.666666666666671</v>
      </c>
      <c r="S169" s="45"/>
      <c r="T169" s="45"/>
      <c r="U169" s="52">
        <f t="shared" si="15"/>
        <v>21.866666666666671</v>
      </c>
      <c r="V169" s="52">
        <f t="shared" si="16"/>
        <v>22.866666666666671</v>
      </c>
      <c r="W169" s="52">
        <f t="shared" si="17"/>
        <v>9.9333333333333265</v>
      </c>
      <c r="X169" s="45"/>
      <c r="Y169" s="45"/>
      <c r="Z169" s="45"/>
      <c r="AA169" s="45"/>
    </row>
    <row r="170" spans="1:27" ht="15.75" customHeight="1" x14ac:dyDescent="0.35">
      <c r="A170" s="48">
        <f>'Sessional + End Term Assessment'!A171</f>
        <v>164</v>
      </c>
      <c r="B170" s="49" t="str">
        <f>'Sessional + End Term Assessment'!B171</f>
        <v>23ETCCS166</v>
      </c>
      <c r="C170" s="66" t="str">
        <f>'Sessional + End Term Assessment'!C171</f>
        <v>VISHESH JAIN</v>
      </c>
      <c r="D170" s="45"/>
      <c r="E170" s="45"/>
      <c r="F170" s="88">
        <v>12.733333333333334</v>
      </c>
      <c r="G170" s="7">
        <f t="shared" si="0"/>
        <v>1</v>
      </c>
      <c r="H170" s="7">
        <f t="shared" si="1"/>
        <v>1</v>
      </c>
      <c r="I170" s="7">
        <f t="shared" si="2"/>
        <v>1</v>
      </c>
      <c r="J170" s="88">
        <v>27.466666666666669</v>
      </c>
      <c r="K170" s="7">
        <f t="shared" si="3"/>
        <v>1</v>
      </c>
      <c r="L170" s="7">
        <f t="shared" si="4"/>
        <v>1</v>
      </c>
      <c r="M170" s="7">
        <f t="shared" si="5"/>
        <v>1</v>
      </c>
      <c r="N170" s="68">
        <v>28.466666666666669</v>
      </c>
      <c r="O170" s="7">
        <f t="shared" si="6"/>
        <v>1</v>
      </c>
      <c r="P170" s="7">
        <f t="shared" si="7"/>
        <v>1</v>
      </c>
      <c r="Q170" s="7">
        <f t="shared" si="8"/>
        <v>1</v>
      </c>
      <c r="R170" s="69">
        <v>68.666666666666671</v>
      </c>
      <c r="S170" s="45"/>
      <c r="T170" s="45"/>
      <c r="U170" s="52">
        <f t="shared" si="15"/>
        <v>27.466666666666669</v>
      </c>
      <c r="V170" s="52">
        <f t="shared" si="16"/>
        <v>28.466666666666669</v>
      </c>
      <c r="W170" s="52">
        <f t="shared" si="17"/>
        <v>12.733333333333334</v>
      </c>
      <c r="X170" s="45"/>
      <c r="Y170" s="45"/>
      <c r="Z170" s="45"/>
      <c r="AA170" s="45"/>
    </row>
    <row r="171" spans="1:27" ht="15.75" customHeight="1" x14ac:dyDescent="0.35">
      <c r="A171" s="48">
        <f>'Sessional + End Term Assessment'!A172</f>
        <v>165</v>
      </c>
      <c r="B171" s="49" t="str">
        <f>'Sessional + End Term Assessment'!B172</f>
        <v>23ETCCS167</v>
      </c>
      <c r="C171" s="66" t="str">
        <f>'Sessional + End Term Assessment'!C172</f>
        <v>YAKSH JAIN</v>
      </c>
      <c r="D171" s="45"/>
      <c r="E171" s="45"/>
      <c r="F171" s="88">
        <v>8.5333333333333385</v>
      </c>
      <c r="G171" s="7">
        <f t="shared" si="0"/>
        <v>1</v>
      </c>
      <c r="H171" s="7">
        <f t="shared" si="1"/>
        <v>1</v>
      </c>
      <c r="I171" s="7">
        <f t="shared" si="2"/>
        <v>0</v>
      </c>
      <c r="J171" s="88">
        <v>19.066666666666663</v>
      </c>
      <c r="K171" s="7">
        <f t="shared" si="3"/>
        <v>1</v>
      </c>
      <c r="L171" s="7">
        <f t="shared" si="4"/>
        <v>1</v>
      </c>
      <c r="M171" s="7">
        <f t="shared" si="5"/>
        <v>0</v>
      </c>
      <c r="N171" s="68">
        <v>20.066666666666663</v>
      </c>
      <c r="O171" s="7">
        <f t="shared" si="6"/>
        <v>1</v>
      </c>
      <c r="P171" s="7">
        <f t="shared" si="7"/>
        <v>1</v>
      </c>
      <c r="Q171" s="7">
        <f t="shared" si="8"/>
        <v>1</v>
      </c>
      <c r="R171" s="69">
        <v>47.666666666666664</v>
      </c>
      <c r="S171" s="45"/>
      <c r="T171" s="45"/>
      <c r="U171" s="52">
        <f t="shared" si="15"/>
        <v>19.066666666666663</v>
      </c>
      <c r="V171" s="52">
        <f t="shared" si="16"/>
        <v>20.066666666666663</v>
      </c>
      <c r="W171" s="52">
        <f t="shared" si="17"/>
        <v>8.5333333333333385</v>
      </c>
      <c r="X171" s="45"/>
      <c r="Y171" s="45"/>
      <c r="Z171" s="45"/>
      <c r="AA171" s="45"/>
    </row>
    <row r="172" spans="1:27" ht="15.75" customHeight="1" x14ac:dyDescent="0.35">
      <c r="A172" s="48">
        <f>'Sessional + End Term Assessment'!A173</f>
        <v>166</v>
      </c>
      <c r="B172" s="49" t="str">
        <f>'Sessional + End Term Assessment'!B173</f>
        <v>23ETCCS168</v>
      </c>
      <c r="C172" s="66" t="str">
        <f>'Sessional + End Term Assessment'!C173</f>
        <v>YAKSHIT SHARMA</v>
      </c>
      <c r="D172" s="45"/>
      <c r="E172" s="45"/>
      <c r="F172" s="88">
        <v>8.5333333333333385</v>
      </c>
      <c r="G172" s="7">
        <f t="shared" si="0"/>
        <v>1</v>
      </c>
      <c r="H172" s="7">
        <f t="shared" si="1"/>
        <v>1</v>
      </c>
      <c r="I172" s="7">
        <f t="shared" si="2"/>
        <v>0</v>
      </c>
      <c r="J172" s="88">
        <v>19.066666666666663</v>
      </c>
      <c r="K172" s="7">
        <f t="shared" si="3"/>
        <v>1</v>
      </c>
      <c r="L172" s="7">
        <f t="shared" si="4"/>
        <v>1</v>
      </c>
      <c r="M172" s="7">
        <f t="shared" si="5"/>
        <v>0</v>
      </c>
      <c r="N172" s="68">
        <v>20.066666666666663</v>
      </c>
      <c r="O172" s="7">
        <f t="shared" si="6"/>
        <v>1</v>
      </c>
      <c r="P172" s="7">
        <f t="shared" si="7"/>
        <v>1</v>
      </c>
      <c r="Q172" s="7">
        <f t="shared" si="8"/>
        <v>1</v>
      </c>
      <c r="R172" s="69">
        <v>47.666666666666664</v>
      </c>
      <c r="S172" s="45"/>
      <c r="T172" s="45"/>
      <c r="U172" s="52">
        <f t="shared" si="15"/>
        <v>19.066666666666663</v>
      </c>
      <c r="V172" s="52">
        <f t="shared" si="16"/>
        <v>20.066666666666663</v>
      </c>
      <c r="W172" s="52">
        <f t="shared" si="17"/>
        <v>8.5333333333333385</v>
      </c>
      <c r="X172" s="45"/>
      <c r="Y172" s="45"/>
      <c r="Z172" s="45"/>
      <c r="AA172" s="45"/>
    </row>
    <row r="173" spans="1:27" ht="15.75" customHeight="1" x14ac:dyDescent="0.35">
      <c r="A173" s="48">
        <f>'Sessional + End Term Assessment'!A174</f>
        <v>167</v>
      </c>
      <c r="B173" s="49" t="str">
        <f>'Sessional + End Term Assessment'!B174</f>
        <v>23ETCCS169</v>
      </c>
      <c r="C173" s="66" t="str">
        <f>'Sessional + End Term Assessment'!C174</f>
        <v>YASH DAVE</v>
      </c>
      <c r="D173" s="45"/>
      <c r="E173" s="45"/>
      <c r="F173" s="88">
        <v>106.53333333333333</v>
      </c>
      <c r="G173" s="7">
        <f t="shared" si="0"/>
        <v>1</v>
      </c>
      <c r="H173" s="7">
        <f t="shared" si="1"/>
        <v>1</v>
      </c>
      <c r="I173" s="7">
        <f t="shared" si="2"/>
        <v>1</v>
      </c>
      <c r="J173" s="88">
        <v>215.06666666666669</v>
      </c>
      <c r="K173" s="7">
        <f t="shared" si="3"/>
        <v>1</v>
      </c>
      <c r="L173" s="7">
        <f t="shared" si="4"/>
        <v>1</v>
      </c>
      <c r="M173" s="7">
        <f t="shared" si="5"/>
        <v>1</v>
      </c>
      <c r="N173" s="68">
        <v>216.06666666666669</v>
      </c>
      <c r="O173" s="7">
        <f t="shared" si="6"/>
        <v>1</v>
      </c>
      <c r="P173" s="7">
        <f t="shared" si="7"/>
        <v>1</v>
      </c>
      <c r="Q173" s="7">
        <f t="shared" si="8"/>
        <v>1</v>
      </c>
      <c r="R173" s="69">
        <v>537.66666666666674</v>
      </c>
      <c r="S173" s="45"/>
      <c r="T173" s="45"/>
      <c r="U173" s="52">
        <f t="shared" si="15"/>
        <v>215.06666666666669</v>
      </c>
      <c r="V173" s="52">
        <f t="shared" si="16"/>
        <v>216.06666666666669</v>
      </c>
      <c r="W173" s="52">
        <f t="shared" si="17"/>
        <v>106.53333333333333</v>
      </c>
      <c r="X173" s="45"/>
      <c r="Y173" s="45"/>
      <c r="Z173" s="45"/>
      <c r="AA173" s="45"/>
    </row>
    <row r="174" spans="1:27" ht="15.75" customHeight="1" x14ac:dyDescent="0.35">
      <c r="A174" s="48">
        <f>'Sessional + End Term Assessment'!A175</f>
        <v>168</v>
      </c>
      <c r="B174" s="49" t="str">
        <f>'Sessional + End Term Assessment'!B175</f>
        <v>23ETCCS170</v>
      </c>
      <c r="C174" s="66" t="str">
        <f>'Sessional + End Term Assessment'!C175</f>
        <v>YASH JAIN</v>
      </c>
      <c r="D174" s="45"/>
      <c r="E174" s="45"/>
      <c r="F174" s="88">
        <v>13.200000000000003</v>
      </c>
      <c r="G174" s="7">
        <f t="shared" si="0"/>
        <v>1</v>
      </c>
      <c r="H174" s="7">
        <f t="shared" si="1"/>
        <v>1</v>
      </c>
      <c r="I174" s="7">
        <f t="shared" si="2"/>
        <v>1</v>
      </c>
      <c r="J174" s="88">
        <v>28.4</v>
      </c>
      <c r="K174" s="7">
        <f t="shared" si="3"/>
        <v>1</v>
      </c>
      <c r="L174" s="7">
        <f t="shared" si="4"/>
        <v>1</v>
      </c>
      <c r="M174" s="7">
        <f t="shared" si="5"/>
        <v>1</v>
      </c>
      <c r="N174" s="68">
        <v>29.4</v>
      </c>
      <c r="O174" s="7">
        <f t="shared" si="6"/>
        <v>1</v>
      </c>
      <c r="P174" s="7">
        <f t="shared" si="7"/>
        <v>1</v>
      </c>
      <c r="Q174" s="7">
        <f t="shared" si="8"/>
        <v>1</v>
      </c>
      <c r="R174" s="69">
        <v>71</v>
      </c>
      <c r="S174" s="45"/>
      <c r="T174" s="45"/>
      <c r="U174" s="52">
        <f t="shared" si="15"/>
        <v>28.4</v>
      </c>
      <c r="V174" s="52">
        <f t="shared" si="16"/>
        <v>29.4</v>
      </c>
      <c r="W174" s="52">
        <f t="shared" si="17"/>
        <v>13.200000000000003</v>
      </c>
      <c r="X174" s="45"/>
      <c r="Y174" s="45"/>
      <c r="Z174" s="45"/>
      <c r="AA174" s="45"/>
    </row>
    <row r="175" spans="1:27" ht="15.75" customHeight="1" x14ac:dyDescent="0.35">
      <c r="A175" s="48">
        <f>'Sessional + End Term Assessment'!A176</f>
        <v>169</v>
      </c>
      <c r="B175" s="49" t="str">
        <f>'Sessional + End Term Assessment'!B176</f>
        <v>23ETCCS171</v>
      </c>
      <c r="C175" s="66" t="str">
        <f>'Sessional + End Term Assessment'!C176</f>
        <v>YASH KHERODIYA</v>
      </c>
      <c r="D175" s="45"/>
      <c r="E175" s="45"/>
      <c r="F175" s="88">
        <v>8.5333333333333385</v>
      </c>
      <c r="G175" s="7">
        <f t="shared" si="0"/>
        <v>1</v>
      </c>
      <c r="H175" s="7">
        <f t="shared" si="1"/>
        <v>1</v>
      </c>
      <c r="I175" s="7">
        <f t="shared" si="2"/>
        <v>0</v>
      </c>
      <c r="J175" s="88">
        <v>19.066666666666663</v>
      </c>
      <c r="K175" s="7">
        <f t="shared" si="3"/>
        <v>1</v>
      </c>
      <c r="L175" s="7">
        <f t="shared" si="4"/>
        <v>1</v>
      </c>
      <c r="M175" s="7">
        <f t="shared" si="5"/>
        <v>0</v>
      </c>
      <c r="N175" s="68">
        <v>20.066666666666663</v>
      </c>
      <c r="O175" s="7">
        <f t="shared" si="6"/>
        <v>1</v>
      </c>
      <c r="P175" s="7">
        <f t="shared" si="7"/>
        <v>1</v>
      </c>
      <c r="Q175" s="7">
        <f t="shared" si="8"/>
        <v>1</v>
      </c>
      <c r="R175" s="69">
        <v>47.666666666666664</v>
      </c>
      <c r="S175" s="45"/>
      <c r="T175" s="45"/>
      <c r="U175" s="52">
        <f t="shared" si="15"/>
        <v>19.066666666666663</v>
      </c>
      <c r="V175" s="52">
        <f t="shared" si="16"/>
        <v>20.066666666666663</v>
      </c>
      <c r="W175" s="52">
        <f t="shared" si="17"/>
        <v>8.5333333333333385</v>
      </c>
      <c r="X175" s="45"/>
      <c r="Y175" s="45"/>
      <c r="Z175" s="45"/>
      <c r="AA175" s="45"/>
    </row>
    <row r="176" spans="1:27" ht="15.75" customHeight="1" x14ac:dyDescent="0.35">
      <c r="A176" s="48">
        <f>'Sessional + End Term Assessment'!A177</f>
        <v>170</v>
      </c>
      <c r="B176" s="49" t="str">
        <f>'Sessional + End Term Assessment'!B177</f>
        <v>23ETCCS172</v>
      </c>
      <c r="C176" s="66" t="str">
        <f>'Sessional + End Term Assessment'!C177</f>
        <v>YASH KUMAR</v>
      </c>
      <c r="D176" s="45"/>
      <c r="E176" s="45"/>
      <c r="F176" s="88">
        <v>12.733333333333334</v>
      </c>
      <c r="G176" s="7">
        <f t="shared" si="0"/>
        <v>1</v>
      </c>
      <c r="H176" s="7">
        <f t="shared" si="1"/>
        <v>1</v>
      </c>
      <c r="I176" s="7">
        <f t="shared" si="2"/>
        <v>1</v>
      </c>
      <c r="J176" s="88">
        <v>27.466666666666669</v>
      </c>
      <c r="K176" s="7">
        <f t="shared" si="3"/>
        <v>1</v>
      </c>
      <c r="L176" s="7">
        <f t="shared" si="4"/>
        <v>1</v>
      </c>
      <c r="M176" s="7">
        <f t="shared" si="5"/>
        <v>1</v>
      </c>
      <c r="N176" s="68">
        <v>28.466666666666669</v>
      </c>
      <c r="O176" s="7">
        <f t="shared" si="6"/>
        <v>1</v>
      </c>
      <c r="P176" s="7">
        <f t="shared" si="7"/>
        <v>1</v>
      </c>
      <c r="Q176" s="7">
        <f t="shared" si="8"/>
        <v>1</v>
      </c>
      <c r="R176" s="69">
        <v>68.666666666666671</v>
      </c>
      <c r="S176" s="45"/>
      <c r="T176" s="45"/>
      <c r="U176" s="52">
        <f t="shared" si="15"/>
        <v>27.466666666666669</v>
      </c>
      <c r="V176" s="52">
        <f t="shared" si="16"/>
        <v>28.466666666666669</v>
      </c>
      <c r="W176" s="52">
        <f t="shared" si="17"/>
        <v>12.733333333333334</v>
      </c>
      <c r="X176" s="45"/>
      <c r="Y176" s="45"/>
      <c r="Z176" s="45"/>
      <c r="AA176" s="45"/>
    </row>
    <row r="177" spans="1:27" ht="15.75" customHeight="1" x14ac:dyDescent="0.35">
      <c r="A177" s="48">
        <f>'Sessional + End Term Assessment'!A178</f>
        <v>171</v>
      </c>
      <c r="B177" s="49" t="str">
        <f>'Sessional + End Term Assessment'!B178</f>
        <v>23ETCCS173</v>
      </c>
      <c r="C177" s="66" t="str">
        <f>'Sessional + End Term Assessment'!C178</f>
        <v>YASHASWINI KANWAR YADUWANSHI</v>
      </c>
      <c r="D177" s="45"/>
      <c r="E177" s="45"/>
      <c r="F177" s="88" t="e">
        <v>#VALUE!</v>
      </c>
      <c r="G177" s="50" t="s">
        <v>86</v>
      </c>
      <c r="H177" s="50" t="s">
        <v>86</v>
      </c>
      <c r="I177" s="50" t="s">
        <v>86</v>
      </c>
      <c r="J177" s="88" t="e">
        <v>#VALUE!</v>
      </c>
      <c r="K177" s="50" t="s">
        <v>86</v>
      </c>
      <c r="L177" s="50" t="s">
        <v>86</v>
      </c>
      <c r="M177" s="50" t="s">
        <v>86</v>
      </c>
      <c r="N177" s="68" t="e">
        <v>#VALUE!</v>
      </c>
      <c r="O177" s="50" t="s">
        <v>86</v>
      </c>
      <c r="P177" s="50" t="s">
        <v>86</v>
      </c>
      <c r="Q177" s="50" t="s">
        <v>86</v>
      </c>
      <c r="R177" s="69" t="e">
        <v>#VALUE!</v>
      </c>
      <c r="S177" s="45"/>
      <c r="T177" s="45"/>
      <c r="U177" s="52" t="e">
        <f t="shared" si="15"/>
        <v>#VALUE!</v>
      </c>
      <c r="V177" s="52" t="e">
        <f t="shared" si="16"/>
        <v>#VALUE!</v>
      </c>
      <c r="W177" s="52" t="e">
        <f t="shared" si="17"/>
        <v>#VALUE!</v>
      </c>
      <c r="X177" s="45"/>
      <c r="Y177" s="45"/>
      <c r="Z177" s="45"/>
      <c r="AA177" s="45"/>
    </row>
    <row r="178" spans="1:27" ht="15.75" customHeight="1" x14ac:dyDescent="0.35">
      <c r="A178" s="48">
        <f>'Sessional + End Term Assessment'!A179</f>
        <v>172</v>
      </c>
      <c r="B178" s="49" t="str">
        <f>'Sessional + End Term Assessment'!B179</f>
        <v>23ETCCS174</v>
      </c>
      <c r="C178" s="66" t="str">
        <f>'Sessional + End Term Assessment'!C179</f>
        <v>YASHSWI JHALA</v>
      </c>
      <c r="D178" s="45"/>
      <c r="E178" s="45"/>
      <c r="F178" s="88">
        <v>9.4666666666666686</v>
      </c>
      <c r="G178" s="7">
        <f t="shared" ref="G178:G203" si="18">IF(F178&gt;=($F$6*0.5),1,0)</f>
        <v>1</v>
      </c>
      <c r="H178" s="7">
        <f t="shared" ref="H178:H203" si="19">IF(F178&gt;=($F$6*0.6),1,0)</f>
        <v>1</v>
      </c>
      <c r="I178" s="7">
        <f t="shared" ref="I178:I203" si="20">IF(F178&gt;=($F$6*0.7),1,0)</f>
        <v>0</v>
      </c>
      <c r="J178" s="88">
        <v>20.93333333333333</v>
      </c>
      <c r="K178" s="7">
        <f t="shared" ref="K178:K203" si="21">IF(J178&gt;=($J$6*0.5),1,0)</f>
        <v>1</v>
      </c>
      <c r="L178" s="7">
        <f t="shared" ref="L178:L203" si="22">IF(J178&gt;=($J$6*0.6),1,0)</f>
        <v>1</v>
      </c>
      <c r="M178" s="7">
        <f t="shared" ref="M178:M203" si="23">IF(J178&gt;=($J$6*0.7),1,0)</f>
        <v>1</v>
      </c>
      <c r="N178" s="68">
        <v>21.93333333333333</v>
      </c>
      <c r="O178" s="7">
        <f t="shared" ref="O178:O203" si="24">IF(N178&gt;=($N$6*0.5),1,0)</f>
        <v>1</v>
      </c>
      <c r="P178" s="7">
        <f t="shared" ref="P178:P203" si="25">IF(N178&gt;=($N$6*0.6),1,0)</f>
        <v>1</v>
      </c>
      <c r="Q178" s="7">
        <f t="shared" ref="Q178:Q203" si="26">IF(N178&gt;=($N$6*0.7),1,0)</f>
        <v>1</v>
      </c>
      <c r="R178" s="69">
        <v>52.333333333333329</v>
      </c>
      <c r="S178" s="45"/>
      <c r="T178" s="45"/>
      <c r="U178" s="52">
        <f t="shared" si="15"/>
        <v>20.93333333333333</v>
      </c>
      <c r="V178" s="52">
        <f t="shared" si="16"/>
        <v>21.93333333333333</v>
      </c>
      <c r="W178" s="52">
        <f t="shared" si="17"/>
        <v>9.4666666666666686</v>
      </c>
      <c r="X178" s="45"/>
      <c r="Y178" s="45"/>
      <c r="Z178" s="45"/>
      <c r="AA178" s="45"/>
    </row>
    <row r="179" spans="1:27" ht="15.75" customHeight="1" x14ac:dyDescent="0.35">
      <c r="A179" s="48">
        <f>'Sessional + End Term Assessment'!A180</f>
        <v>173</v>
      </c>
      <c r="B179" s="49" t="str">
        <f>'Sessional + End Term Assessment'!B180</f>
        <v>23ETCCS175</v>
      </c>
      <c r="C179" s="66" t="str">
        <f>'Sessional + End Term Assessment'!C180</f>
        <v>YATHARTH UPADHYAY</v>
      </c>
      <c r="D179" s="45"/>
      <c r="E179" s="45"/>
      <c r="F179" s="88">
        <v>10.400000000000002</v>
      </c>
      <c r="G179" s="7">
        <f t="shared" si="18"/>
        <v>1</v>
      </c>
      <c r="H179" s="7">
        <f t="shared" si="19"/>
        <v>1</v>
      </c>
      <c r="I179" s="7">
        <f t="shared" si="20"/>
        <v>1</v>
      </c>
      <c r="J179" s="88">
        <v>22.8</v>
      </c>
      <c r="K179" s="7">
        <f t="shared" si="21"/>
        <v>1</v>
      </c>
      <c r="L179" s="7">
        <f t="shared" si="22"/>
        <v>1</v>
      </c>
      <c r="M179" s="7">
        <f t="shared" si="23"/>
        <v>1</v>
      </c>
      <c r="N179" s="68">
        <v>23.8</v>
      </c>
      <c r="O179" s="7">
        <f t="shared" si="24"/>
        <v>1</v>
      </c>
      <c r="P179" s="7">
        <f t="shared" si="25"/>
        <v>1</v>
      </c>
      <c r="Q179" s="7">
        <f t="shared" si="26"/>
        <v>1</v>
      </c>
      <c r="R179" s="69">
        <v>57</v>
      </c>
      <c r="S179" s="45"/>
      <c r="T179" s="45"/>
      <c r="U179" s="52">
        <f t="shared" si="15"/>
        <v>22.8</v>
      </c>
      <c r="V179" s="52">
        <f t="shared" si="16"/>
        <v>23.8</v>
      </c>
      <c r="W179" s="52">
        <f t="shared" si="17"/>
        <v>10.400000000000002</v>
      </c>
      <c r="X179" s="45"/>
      <c r="Y179" s="45"/>
      <c r="Z179" s="45"/>
      <c r="AA179" s="45"/>
    </row>
    <row r="180" spans="1:27" ht="15.75" customHeight="1" x14ac:dyDescent="0.35">
      <c r="A180" s="48">
        <f>'Sessional + End Term Assessment'!A181</f>
        <v>174</v>
      </c>
      <c r="B180" s="49" t="str">
        <f>'Sessional + End Term Assessment'!B181</f>
        <v>23ETCCS176</v>
      </c>
      <c r="C180" s="66" t="str">
        <f>'Sessional + End Term Assessment'!C181</f>
        <v>YUVRAJ SINGH GOUR</v>
      </c>
      <c r="D180" s="45"/>
      <c r="E180" s="45"/>
      <c r="F180" s="88">
        <v>10.866666666666667</v>
      </c>
      <c r="G180" s="7">
        <f t="shared" si="18"/>
        <v>1</v>
      </c>
      <c r="H180" s="7">
        <f t="shared" si="19"/>
        <v>1</v>
      </c>
      <c r="I180" s="7">
        <f t="shared" si="20"/>
        <v>1</v>
      </c>
      <c r="J180" s="88">
        <v>23.733333333333334</v>
      </c>
      <c r="K180" s="7">
        <f t="shared" si="21"/>
        <v>1</v>
      </c>
      <c r="L180" s="7">
        <f t="shared" si="22"/>
        <v>1</v>
      </c>
      <c r="M180" s="7">
        <f t="shared" si="23"/>
        <v>1</v>
      </c>
      <c r="N180" s="68">
        <v>24.733333333333334</v>
      </c>
      <c r="O180" s="7">
        <f t="shared" si="24"/>
        <v>1</v>
      </c>
      <c r="P180" s="7">
        <f t="shared" si="25"/>
        <v>1</v>
      </c>
      <c r="Q180" s="7">
        <f t="shared" si="26"/>
        <v>1</v>
      </c>
      <c r="R180" s="69">
        <v>59.333333333333336</v>
      </c>
      <c r="S180" s="45"/>
      <c r="T180" s="45"/>
      <c r="U180" s="52">
        <f t="shared" si="15"/>
        <v>23.733333333333334</v>
      </c>
      <c r="V180" s="52">
        <f t="shared" si="16"/>
        <v>24.733333333333334</v>
      </c>
      <c r="W180" s="52">
        <f t="shared" si="17"/>
        <v>10.866666666666667</v>
      </c>
      <c r="X180" s="45"/>
      <c r="Y180" s="45"/>
      <c r="Z180" s="45"/>
      <c r="AA180" s="45"/>
    </row>
    <row r="181" spans="1:27" ht="15.75" customHeight="1" x14ac:dyDescent="0.35">
      <c r="A181" s="48">
        <f>'Sessional + End Term Assessment'!A182</f>
        <v>175</v>
      </c>
      <c r="B181" s="49" t="str">
        <f>'Sessional + End Term Assessment'!B182</f>
        <v>23ETCCS177</v>
      </c>
      <c r="C181" s="66" t="str">
        <f>'Sessional + End Term Assessment'!C182</f>
        <v>ZOHER ZARI</v>
      </c>
      <c r="D181" s="45"/>
      <c r="E181" s="45"/>
      <c r="F181" s="88">
        <v>12.266666666666666</v>
      </c>
      <c r="G181" s="7">
        <f t="shared" si="18"/>
        <v>1</v>
      </c>
      <c r="H181" s="7">
        <f t="shared" si="19"/>
        <v>1</v>
      </c>
      <c r="I181" s="7">
        <f t="shared" si="20"/>
        <v>1</v>
      </c>
      <c r="J181" s="88">
        <v>26.533333333333331</v>
      </c>
      <c r="K181" s="7">
        <f t="shared" si="21"/>
        <v>1</v>
      </c>
      <c r="L181" s="7">
        <f t="shared" si="22"/>
        <v>1</v>
      </c>
      <c r="M181" s="7">
        <f t="shared" si="23"/>
        <v>1</v>
      </c>
      <c r="N181" s="68">
        <v>27.533333333333331</v>
      </c>
      <c r="O181" s="7">
        <f t="shared" si="24"/>
        <v>1</v>
      </c>
      <c r="P181" s="7">
        <f t="shared" si="25"/>
        <v>1</v>
      </c>
      <c r="Q181" s="7">
        <f t="shared" si="26"/>
        <v>1</v>
      </c>
      <c r="R181" s="69">
        <v>66.333333333333329</v>
      </c>
      <c r="S181" s="45"/>
      <c r="T181" s="45"/>
      <c r="U181" s="52">
        <f t="shared" si="15"/>
        <v>26.533333333333331</v>
      </c>
      <c r="V181" s="52">
        <f t="shared" si="16"/>
        <v>27.533333333333331</v>
      </c>
      <c r="W181" s="52">
        <f t="shared" si="17"/>
        <v>12.266666666666666</v>
      </c>
      <c r="X181" s="45"/>
      <c r="Y181" s="45"/>
      <c r="Z181" s="45"/>
      <c r="AA181" s="45"/>
    </row>
    <row r="182" spans="1:27" ht="15.75" customHeight="1" x14ac:dyDescent="0.35">
      <c r="A182" s="48">
        <f>'Sessional + End Term Assessment'!A183</f>
        <v>176</v>
      </c>
      <c r="B182" s="49" t="str">
        <f>'Sessional + End Term Assessment'!B183</f>
        <v>23ETCCE001</v>
      </c>
      <c r="C182" s="66" t="str">
        <f>'Sessional + End Term Assessment'!C183</f>
        <v>DURGA SHANKAR MEENA</v>
      </c>
      <c r="D182" s="45"/>
      <c r="E182" s="45"/>
      <c r="F182" s="88">
        <v>8.5333333333333385</v>
      </c>
      <c r="G182" s="7">
        <f t="shared" si="18"/>
        <v>1</v>
      </c>
      <c r="H182" s="7">
        <f t="shared" si="19"/>
        <v>1</v>
      </c>
      <c r="I182" s="7">
        <f t="shared" si="20"/>
        <v>0</v>
      </c>
      <c r="J182" s="88">
        <v>19.066666666666663</v>
      </c>
      <c r="K182" s="7">
        <f t="shared" si="21"/>
        <v>1</v>
      </c>
      <c r="L182" s="7">
        <f t="shared" si="22"/>
        <v>1</v>
      </c>
      <c r="M182" s="7">
        <f t="shared" si="23"/>
        <v>0</v>
      </c>
      <c r="N182" s="68">
        <v>20.066666666666663</v>
      </c>
      <c r="O182" s="7">
        <f t="shared" si="24"/>
        <v>1</v>
      </c>
      <c r="P182" s="7">
        <f t="shared" si="25"/>
        <v>1</v>
      </c>
      <c r="Q182" s="7">
        <f t="shared" si="26"/>
        <v>1</v>
      </c>
      <c r="R182" s="69">
        <v>47.666666666666664</v>
      </c>
      <c r="S182" s="45"/>
      <c r="T182" s="45"/>
      <c r="U182" s="52">
        <f t="shared" si="15"/>
        <v>19.066666666666663</v>
      </c>
      <c r="V182" s="52">
        <f t="shared" si="16"/>
        <v>20.066666666666663</v>
      </c>
      <c r="W182" s="52">
        <f t="shared" si="17"/>
        <v>8.5333333333333385</v>
      </c>
      <c r="X182" s="45"/>
      <c r="Y182" s="45"/>
      <c r="Z182" s="45"/>
      <c r="AA182" s="45"/>
    </row>
    <row r="183" spans="1:27" ht="15.75" customHeight="1" x14ac:dyDescent="0.35">
      <c r="A183" s="48">
        <f>'Sessional + End Term Assessment'!A184</f>
        <v>177</v>
      </c>
      <c r="B183" s="49" t="str">
        <f>'Sessional + End Term Assessment'!B184</f>
        <v>23ETCCE002</v>
      </c>
      <c r="C183" s="66" t="str">
        <f>'Sessional + End Term Assessment'!C184</f>
        <v>MS.DIPIKA KALAL</v>
      </c>
      <c r="D183" s="45"/>
      <c r="E183" s="45"/>
      <c r="F183" s="88">
        <v>9.4666666666666686</v>
      </c>
      <c r="G183" s="7">
        <f t="shared" si="18"/>
        <v>1</v>
      </c>
      <c r="H183" s="7">
        <f t="shared" si="19"/>
        <v>1</v>
      </c>
      <c r="I183" s="7">
        <f t="shared" si="20"/>
        <v>0</v>
      </c>
      <c r="J183" s="88">
        <v>20.93333333333333</v>
      </c>
      <c r="K183" s="7">
        <f t="shared" si="21"/>
        <v>1</v>
      </c>
      <c r="L183" s="7">
        <f t="shared" si="22"/>
        <v>1</v>
      </c>
      <c r="M183" s="7">
        <f t="shared" si="23"/>
        <v>1</v>
      </c>
      <c r="N183" s="68">
        <v>21.93333333333333</v>
      </c>
      <c r="O183" s="7">
        <f t="shared" si="24"/>
        <v>1</v>
      </c>
      <c r="P183" s="7">
        <f t="shared" si="25"/>
        <v>1</v>
      </c>
      <c r="Q183" s="7">
        <f t="shared" si="26"/>
        <v>1</v>
      </c>
      <c r="R183" s="69">
        <v>52.333333333333329</v>
      </c>
      <c r="S183" s="45"/>
      <c r="T183" s="45"/>
      <c r="U183" s="52">
        <f t="shared" si="15"/>
        <v>20.93333333333333</v>
      </c>
      <c r="V183" s="52">
        <f t="shared" si="16"/>
        <v>21.93333333333333</v>
      </c>
      <c r="W183" s="52">
        <f t="shared" si="17"/>
        <v>9.4666666666666686</v>
      </c>
      <c r="X183" s="45"/>
      <c r="Y183" s="45"/>
      <c r="Z183" s="45"/>
      <c r="AA183" s="45"/>
    </row>
    <row r="184" spans="1:27" ht="15.75" customHeight="1" x14ac:dyDescent="0.35">
      <c r="A184" s="48">
        <f>'Sessional + End Term Assessment'!A185</f>
        <v>178</v>
      </c>
      <c r="B184" s="49" t="str">
        <f>'Sessional + End Term Assessment'!B185</f>
        <v>23ETCCE003</v>
      </c>
      <c r="C184" s="66" t="str">
        <f>'Sessional + End Term Assessment'!C185</f>
        <v>MS.NIKITA KALAL</v>
      </c>
      <c r="D184" s="45"/>
      <c r="E184" s="45"/>
      <c r="F184" s="88">
        <v>9.9333333333333265</v>
      </c>
      <c r="G184" s="7">
        <f t="shared" si="18"/>
        <v>1</v>
      </c>
      <c r="H184" s="7">
        <f t="shared" si="19"/>
        <v>1</v>
      </c>
      <c r="I184" s="7">
        <f t="shared" si="20"/>
        <v>1</v>
      </c>
      <c r="J184" s="88">
        <v>21.866666666666671</v>
      </c>
      <c r="K184" s="7">
        <f t="shared" si="21"/>
        <v>1</v>
      </c>
      <c r="L184" s="7">
        <f t="shared" si="22"/>
        <v>1</v>
      </c>
      <c r="M184" s="7">
        <f t="shared" si="23"/>
        <v>1</v>
      </c>
      <c r="N184" s="68">
        <v>22.866666666666671</v>
      </c>
      <c r="O184" s="7">
        <f t="shared" si="24"/>
        <v>1</v>
      </c>
      <c r="P184" s="7">
        <f t="shared" si="25"/>
        <v>1</v>
      </c>
      <c r="Q184" s="7">
        <f t="shared" si="26"/>
        <v>1</v>
      </c>
      <c r="R184" s="69">
        <v>54.666666666666671</v>
      </c>
      <c r="S184" s="45"/>
      <c r="T184" s="45"/>
      <c r="U184" s="52">
        <f t="shared" si="15"/>
        <v>21.866666666666671</v>
      </c>
      <c r="V184" s="52">
        <f t="shared" si="16"/>
        <v>22.866666666666671</v>
      </c>
      <c r="W184" s="52">
        <f t="shared" si="17"/>
        <v>9.9333333333333265</v>
      </c>
      <c r="X184" s="45"/>
      <c r="Y184" s="45"/>
      <c r="Z184" s="45"/>
      <c r="AA184" s="45"/>
    </row>
    <row r="185" spans="1:27" ht="15.75" customHeight="1" x14ac:dyDescent="0.35">
      <c r="A185" s="48">
        <f>'Sessional + End Term Assessment'!A186</f>
        <v>179</v>
      </c>
      <c r="B185" s="49" t="str">
        <f>'Sessional + End Term Assessment'!B186</f>
        <v>23ETCCE004</v>
      </c>
      <c r="C185" s="66" t="str">
        <f>'Sessional + End Term Assessment'!C186</f>
        <v>NAMAN CHOUDHARY</v>
      </c>
      <c r="D185" s="45"/>
      <c r="E185" s="45"/>
      <c r="F185" s="88">
        <v>8.0666666666666629</v>
      </c>
      <c r="G185" s="7">
        <f t="shared" si="18"/>
        <v>1</v>
      </c>
      <c r="H185" s="7">
        <f t="shared" si="19"/>
        <v>0</v>
      </c>
      <c r="I185" s="7">
        <f t="shared" si="20"/>
        <v>0</v>
      </c>
      <c r="J185" s="88">
        <v>18.133333333333333</v>
      </c>
      <c r="K185" s="7">
        <f t="shared" si="21"/>
        <v>1</v>
      </c>
      <c r="L185" s="7">
        <f t="shared" si="22"/>
        <v>1</v>
      </c>
      <c r="M185" s="7">
        <f t="shared" si="23"/>
        <v>0</v>
      </c>
      <c r="N185" s="68">
        <v>19.133333333333333</v>
      </c>
      <c r="O185" s="7">
        <f t="shared" si="24"/>
        <v>1</v>
      </c>
      <c r="P185" s="7">
        <f t="shared" si="25"/>
        <v>1</v>
      </c>
      <c r="Q185" s="7">
        <f t="shared" si="26"/>
        <v>0</v>
      </c>
      <c r="R185" s="69">
        <v>45.333333333333329</v>
      </c>
      <c r="S185" s="45"/>
      <c r="T185" s="45"/>
      <c r="U185" s="52">
        <f t="shared" si="15"/>
        <v>18.133333333333333</v>
      </c>
      <c r="V185" s="52">
        <f t="shared" si="16"/>
        <v>19.133333333333333</v>
      </c>
      <c r="W185" s="52">
        <f t="shared" si="17"/>
        <v>8.0666666666666629</v>
      </c>
      <c r="X185" s="45"/>
      <c r="Y185" s="45"/>
      <c r="Z185" s="45"/>
      <c r="AA185" s="45"/>
    </row>
    <row r="186" spans="1:27" ht="15.75" customHeight="1" x14ac:dyDescent="0.35">
      <c r="A186" s="48">
        <f>'Sessional + End Term Assessment'!A187</f>
        <v>180</v>
      </c>
      <c r="B186" s="49" t="str">
        <f>'Sessional + End Term Assessment'!B187</f>
        <v>23ETCCE005</v>
      </c>
      <c r="C186" s="66" t="str">
        <f>'Sessional + End Term Assessment'!C187</f>
        <v>NARESH MEENA</v>
      </c>
      <c r="D186" s="45"/>
      <c r="E186" s="45"/>
      <c r="F186" s="88">
        <v>10.866666666666667</v>
      </c>
      <c r="G186" s="7">
        <f t="shared" si="18"/>
        <v>1</v>
      </c>
      <c r="H186" s="7">
        <f t="shared" si="19"/>
        <v>1</v>
      </c>
      <c r="I186" s="7">
        <f t="shared" si="20"/>
        <v>1</v>
      </c>
      <c r="J186" s="88">
        <v>23.733333333333334</v>
      </c>
      <c r="K186" s="7">
        <f t="shared" si="21"/>
        <v>1</v>
      </c>
      <c r="L186" s="7">
        <f t="shared" si="22"/>
        <v>1</v>
      </c>
      <c r="M186" s="7">
        <f t="shared" si="23"/>
        <v>1</v>
      </c>
      <c r="N186" s="68">
        <v>24.733333333333334</v>
      </c>
      <c r="O186" s="7">
        <f t="shared" si="24"/>
        <v>1</v>
      </c>
      <c r="P186" s="7">
        <f t="shared" si="25"/>
        <v>1</v>
      </c>
      <c r="Q186" s="7">
        <f t="shared" si="26"/>
        <v>1</v>
      </c>
      <c r="R186" s="69">
        <v>59.333333333333336</v>
      </c>
      <c r="S186" s="45"/>
      <c r="T186" s="45"/>
      <c r="U186" s="52">
        <f t="shared" si="15"/>
        <v>23.733333333333334</v>
      </c>
      <c r="V186" s="52">
        <f t="shared" si="16"/>
        <v>24.733333333333334</v>
      </c>
      <c r="W186" s="52">
        <f t="shared" si="17"/>
        <v>10.866666666666667</v>
      </c>
      <c r="X186" s="45"/>
      <c r="Y186" s="45"/>
      <c r="Z186" s="45"/>
      <c r="AA186" s="45"/>
    </row>
    <row r="187" spans="1:27" ht="15.75" customHeight="1" x14ac:dyDescent="0.35">
      <c r="A187" s="48">
        <f>'Sessional + End Term Assessment'!A188</f>
        <v>181</v>
      </c>
      <c r="B187" s="49" t="str">
        <f>'Sessional + End Term Assessment'!B188</f>
        <v>23ETCCE006</v>
      </c>
      <c r="C187" s="66" t="str">
        <f>'Sessional + End Term Assessment'!C188</f>
        <v>NAVEEN NATH JOGI</v>
      </c>
      <c r="D187" s="45"/>
      <c r="E187" s="45"/>
      <c r="F187" s="88">
        <v>8.5333333333333385</v>
      </c>
      <c r="G187" s="7">
        <f t="shared" si="18"/>
        <v>1</v>
      </c>
      <c r="H187" s="7">
        <f t="shared" si="19"/>
        <v>1</v>
      </c>
      <c r="I187" s="7">
        <f t="shared" si="20"/>
        <v>0</v>
      </c>
      <c r="J187" s="88">
        <v>19.066666666666663</v>
      </c>
      <c r="K187" s="7">
        <f t="shared" si="21"/>
        <v>1</v>
      </c>
      <c r="L187" s="7">
        <f t="shared" si="22"/>
        <v>1</v>
      </c>
      <c r="M187" s="7">
        <f t="shared" si="23"/>
        <v>0</v>
      </c>
      <c r="N187" s="68">
        <v>20.066666666666663</v>
      </c>
      <c r="O187" s="7">
        <f t="shared" si="24"/>
        <v>1</v>
      </c>
      <c r="P187" s="7">
        <f t="shared" si="25"/>
        <v>1</v>
      </c>
      <c r="Q187" s="7">
        <f t="shared" si="26"/>
        <v>1</v>
      </c>
      <c r="R187" s="69">
        <v>47.666666666666664</v>
      </c>
      <c r="S187" s="45"/>
      <c r="T187" s="45"/>
      <c r="U187" s="52">
        <f t="shared" si="15"/>
        <v>19.066666666666663</v>
      </c>
      <c r="V187" s="52">
        <f t="shared" si="16"/>
        <v>20.066666666666663</v>
      </c>
      <c r="W187" s="52">
        <f t="shared" si="17"/>
        <v>8.5333333333333385</v>
      </c>
      <c r="X187" s="45"/>
      <c r="Y187" s="45"/>
      <c r="Z187" s="45"/>
      <c r="AA187" s="45"/>
    </row>
    <row r="188" spans="1:27" ht="15.75" customHeight="1" x14ac:dyDescent="0.35">
      <c r="A188" s="48">
        <f>'Sessional + End Term Assessment'!A189</f>
        <v>182</v>
      </c>
      <c r="B188" s="49" t="str">
        <f>'Sessional + End Term Assessment'!B189</f>
        <v>23ETCCE007</v>
      </c>
      <c r="C188" s="66" t="str">
        <f>'Sessional + End Term Assessment'!C189</f>
        <v>SAYAM MEHTA</v>
      </c>
      <c r="D188" s="45"/>
      <c r="E188" s="45"/>
      <c r="F188" s="88">
        <v>9.9333333333333265</v>
      </c>
      <c r="G188" s="7">
        <f t="shared" si="18"/>
        <v>1</v>
      </c>
      <c r="H188" s="7">
        <f t="shared" si="19"/>
        <v>1</v>
      </c>
      <c r="I188" s="7">
        <f t="shared" si="20"/>
        <v>1</v>
      </c>
      <c r="J188" s="88">
        <v>21.866666666666671</v>
      </c>
      <c r="K188" s="7">
        <f t="shared" si="21"/>
        <v>1</v>
      </c>
      <c r="L188" s="7">
        <f t="shared" si="22"/>
        <v>1</v>
      </c>
      <c r="M188" s="7">
        <f t="shared" si="23"/>
        <v>1</v>
      </c>
      <c r="N188" s="68">
        <v>22.866666666666671</v>
      </c>
      <c r="O188" s="7">
        <f t="shared" si="24"/>
        <v>1</v>
      </c>
      <c r="P188" s="7">
        <f t="shared" si="25"/>
        <v>1</v>
      </c>
      <c r="Q188" s="7">
        <f t="shared" si="26"/>
        <v>1</v>
      </c>
      <c r="R188" s="69">
        <v>54.666666666666671</v>
      </c>
      <c r="S188" s="45"/>
      <c r="T188" s="45"/>
      <c r="U188" s="52">
        <f t="shared" si="15"/>
        <v>21.866666666666671</v>
      </c>
      <c r="V188" s="52">
        <f t="shared" si="16"/>
        <v>22.866666666666671</v>
      </c>
      <c r="W188" s="52">
        <f t="shared" si="17"/>
        <v>9.9333333333333265</v>
      </c>
      <c r="X188" s="45"/>
      <c r="Y188" s="45"/>
      <c r="Z188" s="45"/>
      <c r="AA188" s="45"/>
    </row>
    <row r="189" spans="1:27" ht="15.75" customHeight="1" x14ac:dyDescent="0.35">
      <c r="A189" s="48">
        <f>'Sessional + End Term Assessment'!A190</f>
        <v>183</v>
      </c>
      <c r="B189" s="49" t="str">
        <f>'Sessional + End Term Assessment'!B190</f>
        <v>23ETCCE008</v>
      </c>
      <c r="C189" s="66" t="str">
        <f>'Sessional + End Term Assessment'!C190</f>
        <v>SHIVAM</v>
      </c>
      <c r="D189" s="45"/>
      <c r="E189" s="45"/>
      <c r="F189" s="88">
        <v>10.866666666666667</v>
      </c>
      <c r="G189" s="7">
        <f t="shared" si="18"/>
        <v>1</v>
      </c>
      <c r="H189" s="7">
        <f t="shared" si="19"/>
        <v>1</v>
      </c>
      <c r="I189" s="7">
        <f t="shared" si="20"/>
        <v>1</v>
      </c>
      <c r="J189" s="88">
        <v>23.733333333333334</v>
      </c>
      <c r="K189" s="7">
        <f t="shared" si="21"/>
        <v>1</v>
      </c>
      <c r="L189" s="7">
        <f t="shared" si="22"/>
        <v>1</v>
      </c>
      <c r="M189" s="7">
        <f t="shared" si="23"/>
        <v>1</v>
      </c>
      <c r="N189" s="68">
        <v>24.733333333333334</v>
      </c>
      <c r="O189" s="7">
        <f t="shared" si="24"/>
        <v>1</v>
      </c>
      <c r="P189" s="7">
        <f t="shared" si="25"/>
        <v>1</v>
      </c>
      <c r="Q189" s="7">
        <f t="shared" si="26"/>
        <v>1</v>
      </c>
      <c r="R189" s="69">
        <v>59.333333333333336</v>
      </c>
      <c r="S189" s="45"/>
      <c r="T189" s="45"/>
      <c r="U189" s="52">
        <f t="shared" si="15"/>
        <v>23.733333333333334</v>
      </c>
      <c r="V189" s="52">
        <f t="shared" si="16"/>
        <v>24.733333333333334</v>
      </c>
      <c r="W189" s="52">
        <f t="shared" si="17"/>
        <v>10.866666666666667</v>
      </c>
      <c r="X189" s="45"/>
      <c r="Y189" s="45"/>
      <c r="Z189" s="45"/>
      <c r="AA189" s="45"/>
    </row>
    <row r="190" spans="1:27" ht="15.75" customHeight="1" x14ac:dyDescent="0.35">
      <c r="A190" s="48">
        <f>'Sessional + End Term Assessment'!A191</f>
        <v>184</v>
      </c>
      <c r="B190" s="49" t="str">
        <f>'Sessional + End Term Assessment'!B191</f>
        <v>23ETCEC001</v>
      </c>
      <c r="C190" s="66" t="str">
        <f>'Sessional + End Term Assessment'!C191</f>
        <v>ABHISHEK JODHA</v>
      </c>
      <c r="D190" s="45"/>
      <c r="E190" s="45"/>
      <c r="F190" s="88">
        <v>12.733333333333334</v>
      </c>
      <c r="G190" s="7">
        <f t="shared" si="18"/>
        <v>1</v>
      </c>
      <c r="H190" s="7">
        <f t="shared" si="19"/>
        <v>1</v>
      </c>
      <c r="I190" s="7">
        <f t="shared" si="20"/>
        <v>1</v>
      </c>
      <c r="J190" s="88">
        <v>27.466666666666669</v>
      </c>
      <c r="K190" s="7">
        <f t="shared" si="21"/>
        <v>1</v>
      </c>
      <c r="L190" s="7">
        <f t="shared" si="22"/>
        <v>1</v>
      </c>
      <c r="M190" s="7">
        <f t="shared" si="23"/>
        <v>1</v>
      </c>
      <c r="N190" s="68">
        <v>28.466666666666669</v>
      </c>
      <c r="O190" s="7">
        <f t="shared" si="24"/>
        <v>1</v>
      </c>
      <c r="P190" s="7">
        <f t="shared" si="25"/>
        <v>1</v>
      </c>
      <c r="Q190" s="7">
        <f t="shared" si="26"/>
        <v>1</v>
      </c>
      <c r="R190" s="69">
        <v>68.666666666666671</v>
      </c>
      <c r="S190" s="45"/>
      <c r="T190" s="45"/>
      <c r="U190" s="52">
        <f t="shared" si="15"/>
        <v>27.466666666666669</v>
      </c>
      <c r="V190" s="52">
        <f t="shared" si="16"/>
        <v>28.466666666666669</v>
      </c>
      <c r="W190" s="52">
        <f t="shared" si="17"/>
        <v>12.733333333333334</v>
      </c>
      <c r="X190" s="45"/>
      <c r="Y190" s="45"/>
      <c r="Z190" s="45"/>
      <c r="AA190" s="45"/>
    </row>
    <row r="191" spans="1:27" ht="15.75" customHeight="1" x14ac:dyDescent="0.35">
      <c r="A191" s="48">
        <f>'Sessional + End Term Assessment'!A192</f>
        <v>185</v>
      </c>
      <c r="B191" s="49" t="str">
        <f>'Sessional + End Term Assessment'!B192</f>
        <v>23ETCEC002</v>
      </c>
      <c r="C191" s="66" t="str">
        <f>'Sessional + End Term Assessment'!C192</f>
        <v>ANJALI RATHORE</v>
      </c>
      <c r="D191" s="45"/>
      <c r="E191" s="45"/>
      <c r="F191" s="88">
        <v>12.266666666666666</v>
      </c>
      <c r="G191" s="7">
        <f t="shared" si="18"/>
        <v>1</v>
      </c>
      <c r="H191" s="7">
        <f t="shared" si="19"/>
        <v>1</v>
      </c>
      <c r="I191" s="7">
        <f t="shared" si="20"/>
        <v>1</v>
      </c>
      <c r="J191" s="88">
        <v>26.533333333333331</v>
      </c>
      <c r="K191" s="7">
        <f t="shared" si="21"/>
        <v>1</v>
      </c>
      <c r="L191" s="7">
        <f t="shared" si="22"/>
        <v>1</v>
      </c>
      <c r="M191" s="7">
        <f t="shared" si="23"/>
        <v>1</v>
      </c>
      <c r="N191" s="68">
        <v>27.533333333333331</v>
      </c>
      <c r="O191" s="7">
        <f t="shared" si="24"/>
        <v>1</v>
      </c>
      <c r="P191" s="7">
        <f t="shared" si="25"/>
        <v>1</v>
      </c>
      <c r="Q191" s="7">
        <f t="shared" si="26"/>
        <v>1</v>
      </c>
      <c r="R191" s="69">
        <v>66.333333333333329</v>
      </c>
      <c r="S191" s="45"/>
      <c r="T191" s="45"/>
      <c r="U191" s="52">
        <f t="shared" si="15"/>
        <v>26.533333333333331</v>
      </c>
      <c r="V191" s="52">
        <f t="shared" si="16"/>
        <v>27.533333333333331</v>
      </c>
      <c r="W191" s="52">
        <f t="shared" si="17"/>
        <v>12.266666666666666</v>
      </c>
      <c r="X191" s="45"/>
      <c r="Y191" s="45"/>
      <c r="Z191" s="45"/>
      <c r="AA191" s="45"/>
    </row>
    <row r="192" spans="1:27" ht="15.75" customHeight="1" x14ac:dyDescent="0.35">
      <c r="A192" s="48">
        <f>'Sessional + End Term Assessment'!A193</f>
        <v>186</v>
      </c>
      <c r="B192" s="49" t="str">
        <f>'Sessional + End Term Assessment'!B193</f>
        <v>23ETCEC003</v>
      </c>
      <c r="C192" s="66" t="str">
        <f>'Sessional + End Term Assessment'!C193</f>
        <v>ARCHI KHATTAR</v>
      </c>
      <c r="D192" s="45"/>
      <c r="E192" s="45"/>
      <c r="F192" s="88">
        <v>12.266666666666666</v>
      </c>
      <c r="G192" s="7">
        <f t="shared" si="18"/>
        <v>1</v>
      </c>
      <c r="H192" s="7">
        <f t="shared" si="19"/>
        <v>1</v>
      </c>
      <c r="I192" s="7">
        <f t="shared" si="20"/>
        <v>1</v>
      </c>
      <c r="J192" s="88">
        <v>26.533333333333331</v>
      </c>
      <c r="K192" s="7">
        <f t="shared" si="21"/>
        <v>1</v>
      </c>
      <c r="L192" s="7">
        <f t="shared" si="22"/>
        <v>1</v>
      </c>
      <c r="M192" s="7">
        <f t="shared" si="23"/>
        <v>1</v>
      </c>
      <c r="N192" s="68">
        <v>27.533333333333331</v>
      </c>
      <c r="O192" s="7">
        <f t="shared" si="24"/>
        <v>1</v>
      </c>
      <c r="P192" s="7">
        <f t="shared" si="25"/>
        <v>1</v>
      </c>
      <c r="Q192" s="7">
        <f t="shared" si="26"/>
        <v>1</v>
      </c>
      <c r="R192" s="69">
        <v>66.333333333333329</v>
      </c>
      <c r="S192" s="45"/>
      <c r="T192" s="45"/>
      <c r="U192" s="52">
        <f t="shared" si="15"/>
        <v>26.533333333333331</v>
      </c>
      <c r="V192" s="52">
        <f t="shared" si="16"/>
        <v>27.533333333333331</v>
      </c>
      <c r="W192" s="52">
        <f t="shared" si="17"/>
        <v>12.266666666666666</v>
      </c>
      <c r="X192" s="45"/>
      <c r="Y192" s="45"/>
      <c r="Z192" s="45"/>
      <c r="AA192" s="45"/>
    </row>
    <row r="193" spans="1:27" ht="15.75" customHeight="1" x14ac:dyDescent="0.35">
      <c r="A193" s="48">
        <f>'Sessional + End Term Assessment'!A194</f>
        <v>187</v>
      </c>
      <c r="B193" s="49" t="str">
        <f>'Sessional + End Term Assessment'!B194</f>
        <v>23ETCEC004</v>
      </c>
      <c r="C193" s="66" t="str">
        <f>'Sessional + End Term Assessment'!C194</f>
        <v>DEVENDRA SINGH</v>
      </c>
      <c r="D193" s="45"/>
      <c r="E193" s="45"/>
      <c r="F193" s="88">
        <v>10.866666666666667</v>
      </c>
      <c r="G193" s="7">
        <f t="shared" si="18"/>
        <v>1</v>
      </c>
      <c r="H193" s="7">
        <f t="shared" si="19"/>
        <v>1</v>
      </c>
      <c r="I193" s="7">
        <f t="shared" si="20"/>
        <v>1</v>
      </c>
      <c r="J193" s="88">
        <v>23.733333333333334</v>
      </c>
      <c r="K193" s="7">
        <f t="shared" si="21"/>
        <v>1</v>
      </c>
      <c r="L193" s="7">
        <f t="shared" si="22"/>
        <v>1</v>
      </c>
      <c r="M193" s="7">
        <f t="shared" si="23"/>
        <v>1</v>
      </c>
      <c r="N193" s="68">
        <v>24.733333333333334</v>
      </c>
      <c r="O193" s="7">
        <f t="shared" si="24"/>
        <v>1</v>
      </c>
      <c r="P193" s="7">
        <f t="shared" si="25"/>
        <v>1</v>
      </c>
      <c r="Q193" s="7">
        <f t="shared" si="26"/>
        <v>1</v>
      </c>
      <c r="R193" s="69">
        <v>59.333333333333336</v>
      </c>
      <c r="S193" s="45"/>
      <c r="T193" s="45"/>
      <c r="U193" s="52">
        <f t="shared" si="15"/>
        <v>23.733333333333334</v>
      </c>
      <c r="V193" s="52">
        <f t="shared" si="16"/>
        <v>24.733333333333334</v>
      </c>
      <c r="W193" s="52">
        <f t="shared" si="17"/>
        <v>10.866666666666667</v>
      </c>
      <c r="X193" s="45"/>
      <c r="Y193" s="45"/>
      <c r="Z193" s="45"/>
      <c r="AA193" s="45"/>
    </row>
    <row r="194" spans="1:27" ht="15.75" customHeight="1" x14ac:dyDescent="0.35">
      <c r="A194" s="48">
        <f>'Sessional + End Term Assessment'!A195</f>
        <v>188</v>
      </c>
      <c r="B194" s="49" t="str">
        <f>'Sessional + End Term Assessment'!B195</f>
        <v>23ETCEC005</v>
      </c>
      <c r="C194" s="66" t="str">
        <f>'Sessional + End Term Assessment'!C195</f>
        <v>JAIN MAYANK AMRUT</v>
      </c>
      <c r="D194" s="45"/>
      <c r="E194" s="45"/>
      <c r="F194" s="88">
        <v>10.400000000000002</v>
      </c>
      <c r="G194" s="7">
        <f t="shared" si="18"/>
        <v>1</v>
      </c>
      <c r="H194" s="7">
        <f t="shared" si="19"/>
        <v>1</v>
      </c>
      <c r="I194" s="7">
        <f t="shared" si="20"/>
        <v>1</v>
      </c>
      <c r="J194" s="88">
        <v>22.8</v>
      </c>
      <c r="K194" s="7">
        <f t="shared" si="21"/>
        <v>1</v>
      </c>
      <c r="L194" s="7">
        <f t="shared" si="22"/>
        <v>1</v>
      </c>
      <c r="M194" s="7">
        <f t="shared" si="23"/>
        <v>1</v>
      </c>
      <c r="N194" s="68">
        <v>23.8</v>
      </c>
      <c r="O194" s="7">
        <f t="shared" si="24"/>
        <v>1</v>
      </c>
      <c r="P194" s="7">
        <f t="shared" si="25"/>
        <v>1</v>
      </c>
      <c r="Q194" s="7">
        <f t="shared" si="26"/>
        <v>1</v>
      </c>
      <c r="R194" s="69">
        <v>57</v>
      </c>
      <c r="S194" s="45"/>
      <c r="T194" s="45"/>
      <c r="U194" s="52">
        <f t="shared" si="15"/>
        <v>22.8</v>
      </c>
      <c r="V194" s="52">
        <f t="shared" si="16"/>
        <v>23.8</v>
      </c>
      <c r="W194" s="52">
        <f t="shared" si="17"/>
        <v>10.400000000000002</v>
      </c>
      <c r="X194" s="45"/>
      <c r="Y194" s="45"/>
      <c r="Z194" s="45"/>
      <c r="AA194" s="45"/>
    </row>
    <row r="195" spans="1:27" ht="15.75" customHeight="1" x14ac:dyDescent="0.35">
      <c r="A195" s="48">
        <f>'Sessional + End Term Assessment'!A196</f>
        <v>189</v>
      </c>
      <c r="B195" s="49" t="str">
        <f>'Sessional + End Term Assessment'!B196</f>
        <v>23ETCEC006</v>
      </c>
      <c r="C195" s="66" t="str">
        <f>'Sessional + End Term Assessment'!C196</f>
        <v>MANISH BYAWAT</v>
      </c>
      <c r="D195" s="45"/>
      <c r="E195" s="45"/>
      <c r="F195" s="88" t="e">
        <v>#VALUE!</v>
      </c>
      <c r="G195" s="7" t="e">
        <f t="shared" si="18"/>
        <v>#VALUE!</v>
      </c>
      <c r="H195" s="7" t="e">
        <f t="shared" si="19"/>
        <v>#VALUE!</v>
      </c>
      <c r="I195" s="7" t="e">
        <f t="shared" si="20"/>
        <v>#VALUE!</v>
      </c>
      <c r="J195" s="88" t="e">
        <v>#VALUE!</v>
      </c>
      <c r="K195" s="7" t="e">
        <f t="shared" si="21"/>
        <v>#VALUE!</v>
      </c>
      <c r="L195" s="7" t="e">
        <f t="shared" si="22"/>
        <v>#VALUE!</v>
      </c>
      <c r="M195" s="7" t="e">
        <f t="shared" si="23"/>
        <v>#VALUE!</v>
      </c>
      <c r="N195" s="68" t="e">
        <v>#VALUE!</v>
      </c>
      <c r="O195" s="7" t="e">
        <f t="shared" si="24"/>
        <v>#VALUE!</v>
      </c>
      <c r="P195" s="7" t="e">
        <f t="shared" si="25"/>
        <v>#VALUE!</v>
      </c>
      <c r="Q195" s="7" t="e">
        <f t="shared" si="26"/>
        <v>#VALUE!</v>
      </c>
      <c r="R195" s="69" t="e">
        <v>#VALUE!</v>
      </c>
      <c r="S195" s="45"/>
      <c r="T195" s="45"/>
      <c r="U195" s="52" t="e">
        <f t="shared" si="15"/>
        <v>#VALUE!</v>
      </c>
      <c r="V195" s="52" t="e">
        <f t="shared" si="16"/>
        <v>#VALUE!</v>
      </c>
      <c r="W195" s="52" t="e">
        <f t="shared" si="17"/>
        <v>#VALUE!</v>
      </c>
      <c r="X195" s="45"/>
      <c r="Y195" s="45"/>
      <c r="Z195" s="45"/>
      <c r="AA195" s="45"/>
    </row>
    <row r="196" spans="1:27" ht="15.75" customHeight="1" x14ac:dyDescent="0.35">
      <c r="A196" s="48">
        <f>'Sessional + End Term Assessment'!A197</f>
        <v>190</v>
      </c>
      <c r="B196" s="49" t="str">
        <f>'Sessional + End Term Assessment'!B197</f>
        <v>23ETCEC007</v>
      </c>
      <c r="C196" s="66" t="str">
        <f>'Sessional + End Term Assessment'!C197</f>
        <v>MS.HITAL KUMAWAT</v>
      </c>
      <c r="D196" s="45"/>
      <c r="E196" s="45"/>
      <c r="F196" s="88">
        <v>10.866666666666667</v>
      </c>
      <c r="G196" s="7">
        <f t="shared" si="18"/>
        <v>1</v>
      </c>
      <c r="H196" s="7">
        <f t="shared" si="19"/>
        <v>1</v>
      </c>
      <c r="I196" s="7">
        <f t="shared" si="20"/>
        <v>1</v>
      </c>
      <c r="J196" s="88">
        <v>23.733333333333334</v>
      </c>
      <c r="K196" s="7">
        <f t="shared" si="21"/>
        <v>1</v>
      </c>
      <c r="L196" s="7">
        <f t="shared" si="22"/>
        <v>1</v>
      </c>
      <c r="M196" s="7">
        <f t="shared" si="23"/>
        <v>1</v>
      </c>
      <c r="N196" s="68">
        <v>24.733333333333334</v>
      </c>
      <c r="O196" s="7">
        <f t="shared" si="24"/>
        <v>1</v>
      </c>
      <c r="P196" s="7">
        <f t="shared" si="25"/>
        <v>1</v>
      </c>
      <c r="Q196" s="7">
        <f t="shared" si="26"/>
        <v>1</v>
      </c>
      <c r="R196" s="69">
        <v>59.333333333333336</v>
      </c>
      <c r="S196" s="45"/>
      <c r="T196" s="45"/>
      <c r="U196" s="52">
        <f t="shared" si="15"/>
        <v>23.733333333333334</v>
      </c>
      <c r="V196" s="52">
        <f t="shared" si="16"/>
        <v>24.733333333333334</v>
      </c>
      <c r="W196" s="52">
        <f t="shared" si="17"/>
        <v>10.866666666666667</v>
      </c>
      <c r="X196" s="45"/>
      <c r="Y196" s="45"/>
      <c r="Z196" s="45"/>
      <c r="AA196" s="45"/>
    </row>
    <row r="197" spans="1:27" ht="15.75" customHeight="1" x14ac:dyDescent="0.35">
      <c r="A197" s="48">
        <f>'Sessional + End Term Assessment'!A198</f>
        <v>191</v>
      </c>
      <c r="B197" s="49" t="str">
        <f>'Sessional + End Term Assessment'!B198</f>
        <v>23ETCEC008</v>
      </c>
      <c r="C197" s="66" t="str">
        <f>'Sessional + End Term Assessment'!C198</f>
        <v>NARENDRA SINGH CHAUHAN</v>
      </c>
      <c r="D197" s="45"/>
      <c r="E197" s="45"/>
      <c r="F197" s="88">
        <v>9</v>
      </c>
      <c r="G197" s="7">
        <f t="shared" si="18"/>
        <v>1</v>
      </c>
      <c r="H197" s="7">
        <f t="shared" si="19"/>
        <v>1</v>
      </c>
      <c r="I197" s="7">
        <f t="shared" si="20"/>
        <v>0</v>
      </c>
      <c r="J197" s="88">
        <v>20</v>
      </c>
      <c r="K197" s="7">
        <f t="shared" si="21"/>
        <v>1</v>
      </c>
      <c r="L197" s="7">
        <f t="shared" si="22"/>
        <v>1</v>
      </c>
      <c r="M197" s="7">
        <f t="shared" si="23"/>
        <v>1</v>
      </c>
      <c r="N197" s="68">
        <v>21</v>
      </c>
      <c r="O197" s="7">
        <f t="shared" si="24"/>
        <v>1</v>
      </c>
      <c r="P197" s="7">
        <f t="shared" si="25"/>
        <v>1</v>
      </c>
      <c r="Q197" s="7">
        <f t="shared" si="26"/>
        <v>1</v>
      </c>
      <c r="R197" s="69">
        <v>50</v>
      </c>
      <c r="S197" s="45"/>
      <c r="T197" s="45"/>
      <c r="U197" s="52">
        <f t="shared" si="15"/>
        <v>20</v>
      </c>
      <c r="V197" s="52">
        <f t="shared" si="16"/>
        <v>21</v>
      </c>
      <c r="W197" s="52">
        <f t="shared" si="17"/>
        <v>9</v>
      </c>
      <c r="X197" s="45"/>
      <c r="Y197" s="45"/>
      <c r="Z197" s="45"/>
      <c r="AA197" s="45"/>
    </row>
    <row r="198" spans="1:27" ht="15.75" customHeight="1" x14ac:dyDescent="0.35">
      <c r="A198" s="48">
        <f>'Sessional + End Term Assessment'!A199</f>
        <v>192</v>
      </c>
      <c r="B198" s="49" t="str">
        <f>'Sessional + End Term Assessment'!B199</f>
        <v>23ETCEC009</v>
      </c>
      <c r="C198" s="66" t="str">
        <f>'Sessional + End Term Assessment'!C199</f>
        <v>RAGHURAJ RANA</v>
      </c>
      <c r="D198" s="45"/>
      <c r="E198" s="45"/>
      <c r="F198" s="88">
        <v>10.400000000000002</v>
      </c>
      <c r="G198" s="7">
        <f t="shared" si="18"/>
        <v>1</v>
      </c>
      <c r="H198" s="7">
        <f t="shared" si="19"/>
        <v>1</v>
      </c>
      <c r="I198" s="7">
        <f t="shared" si="20"/>
        <v>1</v>
      </c>
      <c r="J198" s="88">
        <v>22.8</v>
      </c>
      <c r="K198" s="7">
        <f t="shared" si="21"/>
        <v>1</v>
      </c>
      <c r="L198" s="7">
        <f t="shared" si="22"/>
        <v>1</v>
      </c>
      <c r="M198" s="7">
        <f t="shared" si="23"/>
        <v>1</v>
      </c>
      <c r="N198" s="68">
        <v>23.8</v>
      </c>
      <c r="O198" s="7">
        <f t="shared" si="24"/>
        <v>1</v>
      </c>
      <c r="P198" s="7">
        <f t="shared" si="25"/>
        <v>1</v>
      </c>
      <c r="Q198" s="7">
        <f t="shared" si="26"/>
        <v>1</v>
      </c>
      <c r="R198" s="69">
        <v>57</v>
      </c>
      <c r="S198" s="45"/>
      <c r="T198" s="45"/>
      <c r="U198" s="52">
        <f t="shared" si="15"/>
        <v>22.8</v>
      </c>
      <c r="V198" s="52">
        <f t="shared" si="16"/>
        <v>23.8</v>
      </c>
      <c r="W198" s="52">
        <f t="shared" si="17"/>
        <v>10.400000000000002</v>
      </c>
      <c r="X198" s="45"/>
      <c r="Y198" s="45"/>
      <c r="Z198" s="45"/>
      <c r="AA198" s="45"/>
    </row>
    <row r="199" spans="1:27" ht="15.75" customHeight="1" x14ac:dyDescent="0.35">
      <c r="A199" s="48">
        <f>'Sessional + End Term Assessment'!A200</f>
        <v>193</v>
      </c>
      <c r="B199" s="49" t="str">
        <f>'Sessional + End Term Assessment'!B200</f>
        <v>23ETCEC010</v>
      </c>
      <c r="C199" s="66" t="str">
        <f>'Sessional + End Term Assessment'!C200</f>
        <v>RAJAT RAJ SINGH CHOUHAN</v>
      </c>
      <c r="D199" s="45"/>
      <c r="E199" s="45"/>
      <c r="F199" s="88">
        <v>11.333333333333332</v>
      </c>
      <c r="G199" s="7">
        <f t="shared" si="18"/>
        <v>1</v>
      </c>
      <c r="H199" s="7">
        <f t="shared" si="19"/>
        <v>1</v>
      </c>
      <c r="I199" s="7">
        <f t="shared" si="20"/>
        <v>1</v>
      </c>
      <c r="J199" s="88">
        <v>24.666666666666668</v>
      </c>
      <c r="K199" s="7">
        <f t="shared" si="21"/>
        <v>1</v>
      </c>
      <c r="L199" s="7">
        <f t="shared" si="22"/>
        <v>1</v>
      </c>
      <c r="M199" s="7">
        <f t="shared" si="23"/>
        <v>1</v>
      </c>
      <c r="N199" s="68">
        <v>25.666666666666668</v>
      </c>
      <c r="O199" s="7">
        <f t="shared" si="24"/>
        <v>1</v>
      </c>
      <c r="P199" s="7">
        <f t="shared" si="25"/>
        <v>1</v>
      </c>
      <c r="Q199" s="7">
        <f t="shared" si="26"/>
        <v>1</v>
      </c>
      <c r="R199" s="69">
        <v>61.666666666666671</v>
      </c>
      <c r="S199" s="45"/>
      <c r="T199" s="45"/>
      <c r="U199" s="52">
        <f t="shared" si="15"/>
        <v>24.666666666666668</v>
      </c>
      <c r="V199" s="52">
        <f t="shared" si="16"/>
        <v>25.666666666666668</v>
      </c>
      <c r="W199" s="52">
        <f t="shared" si="17"/>
        <v>11.333333333333332</v>
      </c>
      <c r="X199" s="45"/>
      <c r="Y199" s="45"/>
      <c r="Z199" s="45"/>
      <c r="AA199" s="45"/>
    </row>
    <row r="200" spans="1:27" ht="15.75" customHeight="1" x14ac:dyDescent="0.35">
      <c r="A200" s="48">
        <f>'Sessional + End Term Assessment'!A201</f>
        <v>194</v>
      </c>
      <c r="B200" s="49" t="str">
        <f>'Sessional + End Term Assessment'!B201</f>
        <v>23ETCEC011</v>
      </c>
      <c r="C200" s="66" t="str">
        <f>'Sessional + End Term Assessment'!C201</f>
        <v>RISHABH SOLANKI</v>
      </c>
      <c r="D200" s="45"/>
      <c r="E200" s="45"/>
      <c r="F200" s="88">
        <v>10.400000000000002</v>
      </c>
      <c r="G200" s="7">
        <f t="shared" si="18"/>
        <v>1</v>
      </c>
      <c r="H200" s="7">
        <f t="shared" si="19"/>
        <v>1</v>
      </c>
      <c r="I200" s="7">
        <f t="shared" si="20"/>
        <v>1</v>
      </c>
      <c r="J200" s="88">
        <v>22.8</v>
      </c>
      <c r="K200" s="7">
        <f t="shared" si="21"/>
        <v>1</v>
      </c>
      <c r="L200" s="7">
        <f t="shared" si="22"/>
        <v>1</v>
      </c>
      <c r="M200" s="7">
        <f t="shared" si="23"/>
        <v>1</v>
      </c>
      <c r="N200" s="68">
        <v>23.8</v>
      </c>
      <c r="O200" s="7">
        <f t="shared" si="24"/>
        <v>1</v>
      </c>
      <c r="P200" s="7">
        <f t="shared" si="25"/>
        <v>1</v>
      </c>
      <c r="Q200" s="7">
        <f t="shared" si="26"/>
        <v>1</v>
      </c>
      <c r="R200" s="69">
        <v>57</v>
      </c>
      <c r="S200" s="45"/>
      <c r="T200" s="45"/>
      <c r="U200" s="52">
        <f t="shared" ref="U200:U206" si="27">(R200/70)*28</f>
        <v>22.8</v>
      </c>
      <c r="V200" s="52">
        <f t="shared" ref="V200:V206" si="28">U200+1</f>
        <v>23.8</v>
      </c>
      <c r="W200" s="52">
        <f t="shared" ref="W200:W206" si="29">R200-U200-V200</f>
        <v>10.400000000000002</v>
      </c>
      <c r="X200" s="45"/>
      <c r="Y200" s="45"/>
      <c r="Z200" s="45"/>
      <c r="AA200" s="45"/>
    </row>
    <row r="201" spans="1:27" ht="15.75" customHeight="1" x14ac:dyDescent="0.35">
      <c r="A201" s="48">
        <f>'Sessional + End Term Assessment'!A202</f>
        <v>195</v>
      </c>
      <c r="B201" s="49" t="str">
        <f>'Sessional + End Term Assessment'!B202</f>
        <v>23ETCEC012</v>
      </c>
      <c r="C201" s="66" t="str">
        <f>'Sessional + End Term Assessment'!C202</f>
        <v>RUDRAKSH TELI</v>
      </c>
      <c r="D201" s="45"/>
      <c r="E201" s="45"/>
      <c r="F201" s="88">
        <v>11.333333333333332</v>
      </c>
      <c r="G201" s="7">
        <f t="shared" si="18"/>
        <v>1</v>
      </c>
      <c r="H201" s="7">
        <f t="shared" si="19"/>
        <v>1</v>
      </c>
      <c r="I201" s="7">
        <f t="shared" si="20"/>
        <v>1</v>
      </c>
      <c r="J201" s="88">
        <v>24.666666666666668</v>
      </c>
      <c r="K201" s="7">
        <f t="shared" si="21"/>
        <v>1</v>
      </c>
      <c r="L201" s="7">
        <f t="shared" si="22"/>
        <v>1</v>
      </c>
      <c r="M201" s="7">
        <f t="shared" si="23"/>
        <v>1</v>
      </c>
      <c r="N201" s="68">
        <v>25.666666666666668</v>
      </c>
      <c r="O201" s="7">
        <f t="shared" si="24"/>
        <v>1</v>
      </c>
      <c r="P201" s="7">
        <f t="shared" si="25"/>
        <v>1</v>
      </c>
      <c r="Q201" s="7">
        <f t="shared" si="26"/>
        <v>1</v>
      </c>
      <c r="R201" s="69">
        <v>61.666666666666671</v>
      </c>
      <c r="S201" s="45"/>
      <c r="T201" s="45"/>
      <c r="U201" s="52">
        <f t="shared" si="27"/>
        <v>24.666666666666668</v>
      </c>
      <c r="V201" s="52">
        <f t="shared" si="28"/>
        <v>25.666666666666668</v>
      </c>
      <c r="W201" s="52">
        <f t="shared" si="29"/>
        <v>11.333333333333332</v>
      </c>
      <c r="X201" s="45"/>
      <c r="Y201" s="45"/>
      <c r="Z201" s="45"/>
      <c r="AA201" s="45"/>
    </row>
    <row r="202" spans="1:27" ht="15.75" customHeight="1" x14ac:dyDescent="0.35">
      <c r="A202" s="48">
        <f>'Sessional + End Term Assessment'!A203</f>
        <v>196</v>
      </c>
      <c r="B202" s="49" t="str">
        <f>'Sessional + End Term Assessment'!B203</f>
        <v>23ETCEC013</v>
      </c>
      <c r="C202" s="66" t="str">
        <f>'Sessional + End Term Assessment'!C203</f>
        <v>SUMIT GOSWAMI</v>
      </c>
      <c r="D202" s="45"/>
      <c r="E202" s="45"/>
      <c r="F202" s="88">
        <v>9.9333333333333265</v>
      </c>
      <c r="G202" s="7">
        <f t="shared" si="18"/>
        <v>1</v>
      </c>
      <c r="H202" s="7">
        <f t="shared" si="19"/>
        <v>1</v>
      </c>
      <c r="I202" s="7">
        <f t="shared" si="20"/>
        <v>1</v>
      </c>
      <c r="J202" s="88">
        <v>21.866666666666671</v>
      </c>
      <c r="K202" s="7">
        <f t="shared" si="21"/>
        <v>1</v>
      </c>
      <c r="L202" s="7">
        <f t="shared" si="22"/>
        <v>1</v>
      </c>
      <c r="M202" s="7">
        <f t="shared" si="23"/>
        <v>1</v>
      </c>
      <c r="N202" s="68">
        <v>22.866666666666671</v>
      </c>
      <c r="O202" s="7">
        <f t="shared" si="24"/>
        <v>1</v>
      </c>
      <c r="P202" s="7">
        <f t="shared" si="25"/>
        <v>1</v>
      </c>
      <c r="Q202" s="7">
        <f t="shared" si="26"/>
        <v>1</v>
      </c>
      <c r="R202" s="69">
        <v>54.666666666666671</v>
      </c>
      <c r="S202" s="45"/>
      <c r="T202" s="45"/>
      <c r="U202" s="52">
        <f t="shared" si="27"/>
        <v>21.866666666666671</v>
      </c>
      <c r="V202" s="52">
        <f t="shared" si="28"/>
        <v>22.866666666666671</v>
      </c>
      <c r="W202" s="52">
        <f t="shared" si="29"/>
        <v>9.9333333333333265</v>
      </c>
      <c r="X202" s="45"/>
      <c r="Y202" s="45"/>
      <c r="Z202" s="45"/>
      <c r="AA202" s="45"/>
    </row>
    <row r="203" spans="1:27" ht="15.75" customHeight="1" x14ac:dyDescent="0.35">
      <c r="A203" s="48">
        <f>'Sessional + End Term Assessment'!A204</f>
        <v>197</v>
      </c>
      <c r="B203" s="49" t="str">
        <f>'Sessional + End Term Assessment'!B204</f>
        <v>23ETCME001</v>
      </c>
      <c r="C203" s="66" t="str">
        <f>'Sessional + End Term Assessment'!C204</f>
        <v>MANOJ MEGHWAL</v>
      </c>
      <c r="D203" s="45"/>
      <c r="E203" s="45"/>
      <c r="F203" s="88">
        <v>11.800000000000008</v>
      </c>
      <c r="G203" s="7">
        <f t="shared" si="18"/>
        <v>1</v>
      </c>
      <c r="H203" s="7">
        <f t="shared" si="19"/>
        <v>1</v>
      </c>
      <c r="I203" s="7">
        <f t="shared" si="20"/>
        <v>1</v>
      </c>
      <c r="J203" s="88">
        <v>25.599999999999998</v>
      </c>
      <c r="K203" s="7">
        <f t="shared" si="21"/>
        <v>1</v>
      </c>
      <c r="L203" s="7">
        <f t="shared" si="22"/>
        <v>1</v>
      </c>
      <c r="M203" s="7">
        <f t="shared" si="23"/>
        <v>1</v>
      </c>
      <c r="N203" s="68">
        <v>26.599999999999998</v>
      </c>
      <c r="O203" s="7">
        <f t="shared" si="24"/>
        <v>1</v>
      </c>
      <c r="P203" s="7">
        <f t="shared" si="25"/>
        <v>1</v>
      </c>
      <c r="Q203" s="7">
        <f t="shared" si="26"/>
        <v>1</v>
      </c>
      <c r="R203" s="69">
        <v>64</v>
      </c>
      <c r="S203" s="45"/>
      <c r="T203" s="45"/>
      <c r="U203" s="52">
        <f t="shared" si="27"/>
        <v>25.599999999999998</v>
      </c>
      <c r="V203" s="52">
        <f t="shared" si="28"/>
        <v>26.599999999999998</v>
      </c>
      <c r="W203" s="52">
        <f t="shared" si="29"/>
        <v>11.800000000000008</v>
      </c>
      <c r="X203" s="45"/>
      <c r="Y203" s="45"/>
      <c r="Z203" s="45"/>
      <c r="AA203" s="45"/>
    </row>
    <row r="204" spans="1:27" ht="15.75" customHeight="1" x14ac:dyDescent="0.35">
      <c r="A204" s="48">
        <f>'Sessional + End Term Assessment'!A205</f>
        <v>198</v>
      </c>
      <c r="B204" s="49" t="str">
        <f>'Sessional + End Term Assessment'!B205</f>
        <v>23ETCME002</v>
      </c>
      <c r="C204" s="66" t="str">
        <f>'Sessional + End Term Assessment'!C205</f>
        <v>SAHIL GARASIYA</v>
      </c>
      <c r="D204" s="45"/>
      <c r="E204" s="45"/>
      <c r="F204" s="88" t="e">
        <v>#VALUE!</v>
      </c>
      <c r="G204" s="50" t="s">
        <v>86</v>
      </c>
      <c r="H204" s="50" t="s">
        <v>86</v>
      </c>
      <c r="I204" s="50" t="s">
        <v>86</v>
      </c>
      <c r="J204" s="88" t="e">
        <v>#VALUE!</v>
      </c>
      <c r="K204" s="50" t="s">
        <v>86</v>
      </c>
      <c r="L204" s="50" t="s">
        <v>86</v>
      </c>
      <c r="M204" s="50" t="s">
        <v>86</v>
      </c>
      <c r="N204" s="68" t="e">
        <v>#VALUE!</v>
      </c>
      <c r="O204" s="50" t="s">
        <v>86</v>
      </c>
      <c r="P204" s="50" t="s">
        <v>86</v>
      </c>
      <c r="Q204" s="50" t="s">
        <v>86</v>
      </c>
      <c r="R204" s="69" t="e">
        <v>#VALUE!</v>
      </c>
      <c r="S204" s="45"/>
      <c r="T204" s="45"/>
      <c r="U204" s="52" t="e">
        <f t="shared" si="27"/>
        <v>#VALUE!</v>
      </c>
      <c r="V204" s="52" t="e">
        <f t="shared" si="28"/>
        <v>#VALUE!</v>
      </c>
      <c r="W204" s="52" t="e">
        <f t="shared" si="29"/>
        <v>#VALUE!</v>
      </c>
      <c r="X204" s="45"/>
      <c r="Y204" s="45"/>
      <c r="Z204" s="45"/>
      <c r="AA204" s="45"/>
    </row>
    <row r="205" spans="1:27" ht="15.75" customHeight="1" x14ac:dyDescent="0.35">
      <c r="A205" s="48">
        <f>'Sessional + End Term Assessment'!A206</f>
        <v>199</v>
      </c>
      <c r="B205" s="49" t="str">
        <f>'Sessional + End Term Assessment'!B206</f>
        <v>23ETCME003</v>
      </c>
      <c r="C205" s="66" t="str">
        <f>'Sessional + End Term Assessment'!C206</f>
        <v>VIKAS MEGHWAL</v>
      </c>
      <c r="D205" s="45"/>
      <c r="E205" s="45"/>
      <c r="F205" s="88" t="e">
        <v>#VALUE!</v>
      </c>
      <c r="G205" s="7" t="e">
        <f>IF(F205&gt;=($F$6*0.5),1,0)</f>
        <v>#VALUE!</v>
      </c>
      <c r="H205" s="7" t="e">
        <f>IF(F205&gt;=($F$6*0.6),1,0)</f>
        <v>#VALUE!</v>
      </c>
      <c r="I205" s="7" t="e">
        <f>IF(F205&gt;=($F$6*0.7),1,0)</f>
        <v>#VALUE!</v>
      </c>
      <c r="J205" s="88" t="e">
        <v>#VALUE!</v>
      </c>
      <c r="K205" s="7" t="e">
        <f>IF(J205&gt;=($J$6*0.5),1,0)</f>
        <v>#VALUE!</v>
      </c>
      <c r="L205" s="7" t="e">
        <f>IF(J205&gt;=($J$6*0.6),1,0)</f>
        <v>#VALUE!</v>
      </c>
      <c r="M205" s="7" t="e">
        <f>IF(J205&gt;=($J$6*0.7),1,0)</f>
        <v>#VALUE!</v>
      </c>
      <c r="N205" s="68" t="e">
        <v>#VALUE!</v>
      </c>
      <c r="O205" s="7" t="e">
        <f>IF(N205&gt;=($N$6*0.5),1,0)</f>
        <v>#VALUE!</v>
      </c>
      <c r="P205" s="7" t="e">
        <f>IF(N205&gt;=($N$6*0.6),1,0)</f>
        <v>#VALUE!</v>
      </c>
      <c r="Q205" s="7" t="e">
        <f>IF(N205&gt;=($N$6*0.7),1,0)</f>
        <v>#VALUE!</v>
      </c>
      <c r="R205" s="69" t="e">
        <v>#VALUE!</v>
      </c>
      <c r="S205" s="45"/>
      <c r="T205" s="45"/>
      <c r="U205" s="52" t="e">
        <f t="shared" si="27"/>
        <v>#VALUE!</v>
      </c>
      <c r="V205" s="52" t="e">
        <f t="shared" si="28"/>
        <v>#VALUE!</v>
      </c>
      <c r="W205" s="52" t="e">
        <f t="shared" si="29"/>
        <v>#VALUE!</v>
      </c>
      <c r="X205" s="45"/>
      <c r="Y205" s="45"/>
      <c r="Z205" s="45"/>
      <c r="AA205" s="45"/>
    </row>
    <row r="206" spans="1:27" ht="15.75" customHeight="1" x14ac:dyDescent="0.35">
      <c r="A206" s="48">
        <f>'Sessional + End Term Assessment'!A207</f>
        <v>200</v>
      </c>
      <c r="B206" s="49" t="str">
        <f>'Sessional + End Term Assessment'!B207</f>
        <v>23ETCME004</v>
      </c>
      <c r="C206" s="66" t="str">
        <f>'Sessional + End Term Assessment'!C207</f>
        <v>VIKASH KUMAR</v>
      </c>
      <c r="D206" s="45"/>
      <c r="E206" s="45"/>
      <c r="F206" s="88">
        <v>11.800000000000008</v>
      </c>
      <c r="G206" s="50" t="s">
        <v>86</v>
      </c>
      <c r="H206" s="50" t="s">
        <v>86</v>
      </c>
      <c r="I206" s="50" t="s">
        <v>86</v>
      </c>
      <c r="J206" s="88">
        <v>25.599999999999998</v>
      </c>
      <c r="K206" s="50" t="s">
        <v>86</v>
      </c>
      <c r="L206" s="50" t="s">
        <v>86</v>
      </c>
      <c r="M206" s="50" t="s">
        <v>86</v>
      </c>
      <c r="N206" s="68">
        <v>26.599999999999998</v>
      </c>
      <c r="O206" s="50" t="s">
        <v>86</v>
      </c>
      <c r="P206" s="50" t="s">
        <v>86</v>
      </c>
      <c r="Q206" s="50" t="s">
        <v>86</v>
      </c>
      <c r="R206" s="69">
        <v>64</v>
      </c>
      <c r="S206" s="45"/>
      <c r="T206" s="45"/>
      <c r="U206" s="52">
        <f t="shared" si="27"/>
        <v>25.599999999999998</v>
      </c>
      <c r="V206" s="52">
        <f t="shared" si="28"/>
        <v>26.599999999999998</v>
      </c>
      <c r="W206" s="52">
        <f t="shared" si="29"/>
        <v>11.800000000000008</v>
      </c>
      <c r="X206" s="45"/>
      <c r="Y206" s="45"/>
      <c r="Z206" s="45"/>
      <c r="AA206" s="45"/>
    </row>
    <row r="207" spans="1:27" ht="15.75" customHeight="1" x14ac:dyDescent="0.35">
      <c r="A207" s="48"/>
      <c r="B207" s="49"/>
      <c r="C207" s="66"/>
      <c r="D207" s="45"/>
      <c r="E207" s="45"/>
      <c r="F207" s="50"/>
      <c r="G207" s="45">
        <f t="shared" ref="G207:I207" si="30">COUNTIF(G7:G206,1)</f>
        <v>195</v>
      </c>
      <c r="H207" s="45">
        <f t="shared" si="30"/>
        <v>186</v>
      </c>
      <c r="I207" s="45">
        <f t="shared" si="30"/>
        <v>123</v>
      </c>
      <c r="J207" s="50"/>
      <c r="K207" s="45">
        <f t="shared" ref="K207:M207" si="31">COUNTIF(K7:K206,1)</f>
        <v>195</v>
      </c>
      <c r="L207" s="45">
        <f t="shared" si="31"/>
        <v>195</v>
      </c>
      <c r="M207" s="45">
        <f t="shared" si="31"/>
        <v>153</v>
      </c>
      <c r="N207" s="7"/>
      <c r="O207" s="45">
        <f t="shared" ref="O207:Q207" si="32">COUNTIF(O7:O206,1)</f>
        <v>195</v>
      </c>
      <c r="P207" s="45">
        <f t="shared" si="32"/>
        <v>195</v>
      </c>
      <c r="Q207" s="45">
        <f t="shared" si="32"/>
        <v>186</v>
      </c>
      <c r="R207" s="45"/>
      <c r="S207" s="45"/>
      <c r="T207" s="45"/>
      <c r="U207" s="45"/>
      <c r="V207" s="45"/>
      <c r="W207" s="45"/>
      <c r="X207" s="45"/>
      <c r="Y207" s="45"/>
      <c r="Z207" s="45"/>
      <c r="AA207" s="45"/>
    </row>
    <row r="208" spans="1:27" ht="15.75" customHeight="1" x14ac:dyDescent="0.35">
      <c r="A208" s="45"/>
      <c r="B208" s="45"/>
      <c r="C208" s="45"/>
      <c r="D208" s="45"/>
      <c r="E208" s="45"/>
      <c r="F208" s="50"/>
      <c r="G208" s="45">
        <f t="shared" ref="G208:I208" si="33">IF(G207/$A$206&gt;=0.5,1,0)</f>
        <v>1</v>
      </c>
      <c r="H208" s="45">
        <f t="shared" si="33"/>
        <v>1</v>
      </c>
      <c r="I208" s="45">
        <f t="shared" si="33"/>
        <v>1</v>
      </c>
      <c r="J208" s="50"/>
      <c r="K208" s="45">
        <f t="shared" ref="K208:M208" si="34">IF(K207/$A$206&gt;=0.5,1,0)</f>
        <v>1</v>
      </c>
      <c r="L208" s="45">
        <f t="shared" si="34"/>
        <v>1</v>
      </c>
      <c r="M208" s="45">
        <f t="shared" si="34"/>
        <v>1</v>
      </c>
      <c r="N208" s="7"/>
      <c r="O208" s="45">
        <f t="shared" ref="O208:Q208" si="35">IF(O207/$A$206&gt;=0.5,1,0)</f>
        <v>1</v>
      </c>
      <c r="P208" s="45">
        <f t="shared" si="35"/>
        <v>1</v>
      </c>
      <c r="Q208" s="45">
        <f t="shared" si="35"/>
        <v>1</v>
      </c>
      <c r="R208" s="45"/>
      <c r="S208" s="45"/>
      <c r="T208" s="45"/>
      <c r="U208" s="45"/>
      <c r="V208" s="45"/>
      <c r="W208" s="45"/>
      <c r="X208" s="45"/>
      <c r="Y208" s="45"/>
      <c r="Z208" s="45"/>
      <c r="AA208" s="45"/>
    </row>
    <row r="209" spans="1:27" ht="15.75" customHeight="1" thickBot="1" x14ac:dyDescent="0.35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</row>
    <row r="210" spans="1:27" ht="15.75" customHeight="1" thickBot="1" x14ac:dyDescent="0.35">
      <c r="A210" s="45"/>
      <c r="B210" s="45"/>
      <c r="C210" s="45"/>
      <c r="D210" s="45"/>
      <c r="E210" s="45"/>
      <c r="F210" s="119">
        <f>COUNTIF(F7:G206,1)</f>
        <v>195</v>
      </c>
      <c r="G210" s="119">
        <f>COUNTIF(G7:G206,1)</f>
        <v>195</v>
      </c>
      <c r="H210" s="119">
        <f>COUNTIF(H7:H206,1)</f>
        <v>186</v>
      </c>
      <c r="I210" s="45"/>
      <c r="J210" s="119">
        <f>COUNTIF(J7:K206,1)</f>
        <v>195</v>
      </c>
      <c r="K210" s="119">
        <f>COUNTIF(K7:K206,1)</f>
        <v>195</v>
      </c>
      <c r="L210" s="119">
        <f>COUNTIF(L7:L206,1)</f>
        <v>195</v>
      </c>
      <c r="M210" s="45"/>
      <c r="N210" s="119">
        <f>COUNTIF(N7:O206,1)</f>
        <v>195</v>
      </c>
      <c r="O210" s="119">
        <f>COUNTIF(O7:O206,1)</f>
        <v>195</v>
      </c>
      <c r="P210" s="119">
        <f>COUNTIF(P7:P206,1)</f>
        <v>195</v>
      </c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</row>
    <row r="211" spans="1:27" ht="15.75" customHeight="1" thickBot="1" x14ac:dyDescent="0.35">
      <c r="A211" s="45"/>
      <c r="B211" s="45"/>
      <c r="C211" s="45"/>
      <c r="D211" s="45"/>
      <c r="E211" s="45"/>
      <c r="F211" s="120">
        <f>IF($A$206/G208&gt;=0.7,1,0)</f>
        <v>1</v>
      </c>
      <c r="G211" s="120">
        <f t="shared" ref="G211:H211" si="36">IF($A$206/H208&gt;=0.7,1,0)</f>
        <v>1</v>
      </c>
      <c r="H211" s="120">
        <f t="shared" si="36"/>
        <v>1</v>
      </c>
      <c r="I211" s="45"/>
      <c r="J211" s="120">
        <f>IF($A$206/K208&gt;=0.7,1,0)</f>
        <v>1</v>
      </c>
      <c r="K211" s="120">
        <f t="shared" ref="K211:L211" si="37">IF($A$206/L208&gt;=0.7,1,0)</f>
        <v>1</v>
      </c>
      <c r="L211" s="120">
        <f t="shared" si="37"/>
        <v>1</v>
      </c>
      <c r="M211" s="45"/>
      <c r="N211" s="120">
        <f>IF($A$206/O208&gt;=0.7,1,0)</f>
        <v>1</v>
      </c>
      <c r="O211" s="120">
        <f t="shared" ref="O211:P211" si="38">IF($A$206/P208&gt;=0.7,1,0)</f>
        <v>1</v>
      </c>
      <c r="P211" s="120">
        <f t="shared" si="38"/>
        <v>1</v>
      </c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</row>
    <row r="212" spans="1:27" ht="15.75" customHeight="1" thickBot="1" x14ac:dyDescent="0.35">
      <c r="A212" s="45"/>
      <c r="B212" s="45"/>
      <c r="C212" s="45"/>
      <c r="D212" s="45"/>
      <c r="E212" s="45"/>
      <c r="F212" s="120">
        <f>F210/200*100</f>
        <v>97.5</v>
      </c>
      <c r="G212" s="120">
        <f t="shared" ref="G212:H212" si="39">G210/200*100</f>
        <v>97.5</v>
      </c>
      <c r="H212" s="120">
        <f t="shared" si="39"/>
        <v>93</v>
      </c>
      <c r="I212" s="45"/>
      <c r="J212" s="120">
        <f>J210/200*100</f>
        <v>97.5</v>
      </c>
      <c r="K212" s="120">
        <f t="shared" ref="K212:L212" si="40">K210/200*100</f>
        <v>97.5</v>
      </c>
      <c r="L212" s="120">
        <f t="shared" si="40"/>
        <v>97.5</v>
      </c>
      <c r="M212" s="45"/>
      <c r="N212" s="120">
        <f>N210/200*100</f>
        <v>97.5</v>
      </c>
      <c r="O212" s="120">
        <f t="shared" ref="O212:P212" si="41">O210/200*100</f>
        <v>97.5</v>
      </c>
      <c r="P212" s="120">
        <f t="shared" si="41"/>
        <v>97.5</v>
      </c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</row>
    <row r="213" spans="1:27" ht="15.75" customHeight="1" x14ac:dyDescent="0.3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</row>
    <row r="214" spans="1:27" ht="15.75" customHeight="1" x14ac:dyDescent="0.3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</row>
    <row r="215" spans="1:27" ht="15.75" customHeight="1" x14ac:dyDescent="0.3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</row>
    <row r="216" spans="1:27" ht="15.75" customHeight="1" x14ac:dyDescent="0.3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</row>
    <row r="217" spans="1:27" ht="15.75" customHeight="1" x14ac:dyDescent="0.3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</row>
    <row r="218" spans="1:27" ht="15.75" customHeight="1" x14ac:dyDescent="0.3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</row>
    <row r="219" spans="1:27" ht="15.75" customHeight="1" x14ac:dyDescent="0.3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</row>
    <row r="220" spans="1:27" ht="15.75" customHeight="1" x14ac:dyDescent="0.3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</row>
    <row r="221" spans="1:27" ht="15.75" customHeight="1" x14ac:dyDescent="0.3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</row>
    <row r="222" spans="1:27" ht="15.75" customHeight="1" x14ac:dyDescent="0.3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</row>
    <row r="223" spans="1:27" ht="15.75" customHeight="1" x14ac:dyDescent="0.3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</row>
    <row r="224" spans="1:27" ht="15.75" customHeight="1" x14ac:dyDescent="0.3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</row>
    <row r="225" spans="1:27" ht="15.75" customHeight="1" x14ac:dyDescent="0.3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</row>
    <row r="226" spans="1:27" ht="15.75" customHeight="1" x14ac:dyDescent="0.3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</row>
    <row r="227" spans="1:27" ht="15.75" customHeight="1" x14ac:dyDescent="0.3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</row>
    <row r="228" spans="1:27" ht="15.75" customHeight="1" x14ac:dyDescent="0.3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</row>
    <row r="229" spans="1:27" ht="15.75" customHeight="1" x14ac:dyDescent="0.3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</row>
    <row r="230" spans="1:27" ht="15.75" customHeight="1" x14ac:dyDescent="0.3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</row>
    <row r="231" spans="1:27" ht="15.75" customHeight="1" x14ac:dyDescent="0.3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</row>
    <row r="232" spans="1:27" ht="15.75" customHeight="1" x14ac:dyDescent="0.3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</row>
    <row r="233" spans="1:27" ht="15.75" customHeight="1" x14ac:dyDescent="0.3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</row>
    <row r="234" spans="1:27" ht="15.75" customHeight="1" x14ac:dyDescent="0.3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</row>
    <row r="235" spans="1:27" ht="15.75" customHeight="1" x14ac:dyDescent="0.3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</row>
    <row r="236" spans="1:27" ht="15.75" customHeight="1" x14ac:dyDescent="0.3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</row>
    <row r="237" spans="1:27" ht="15.75" customHeight="1" x14ac:dyDescent="0.3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</row>
    <row r="238" spans="1:27" ht="15.75" customHeight="1" x14ac:dyDescent="0.3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</row>
    <row r="239" spans="1:27" ht="15.75" customHeight="1" x14ac:dyDescent="0.3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</row>
    <row r="240" spans="1:27" ht="15.75" customHeight="1" x14ac:dyDescent="0.3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</row>
    <row r="241" spans="1:27" ht="15.75" customHeight="1" x14ac:dyDescent="0.3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</row>
    <row r="242" spans="1:27" ht="15.75" customHeight="1" x14ac:dyDescent="0.3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</row>
    <row r="243" spans="1:27" ht="15.75" customHeight="1" x14ac:dyDescent="0.3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</row>
    <row r="244" spans="1:27" ht="15.75" customHeight="1" x14ac:dyDescent="0.3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</row>
    <row r="245" spans="1:27" ht="15.75" customHeight="1" x14ac:dyDescent="0.3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</row>
    <row r="246" spans="1:27" ht="15.75" customHeight="1" x14ac:dyDescent="0.3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</row>
    <row r="247" spans="1:27" ht="15.75" customHeight="1" x14ac:dyDescent="0.3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</row>
    <row r="248" spans="1:27" ht="15.75" customHeight="1" x14ac:dyDescent="0.3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</row>
    <row r="249" spans="1:27" ht="15.75" customHeight="1" x14ac:dyDescent="0.3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</row>
    <row r="250" spans="1:27" ht="15.75" customHeight="1" x14ac:dyDescent="0.3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</row>
    <row r="251" spans="1:27" ht="15.75" customHeight="1" x14ac:dyDescent="0.3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</row>
    <row r="252" spans="1:27" ht="15.75" customHeight="1" x14ac:dyDescent="0.3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</row>
    <row r="253" spans="1:27" ht="15.75" customHeight="1" x14ac:dyDescent="0.3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</row>
    <row r="254" spans="1:27" ht="15.75" customHeight="1" x14ac:dyDescent="0.3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</row>
    <row r="255" spans="1:27" ht="15.75" customHeight="1" x14ac:dyDescent="0.3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</row>
    <row r="256" spans="1:27" ht="15.75" customHeight="1" x14ac:dyDescent="0.3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</row>
    <row r="257" spans="1:27" ht="15.75" customHeight="1" x14ac:dyDescent="0.3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</row>
    <row r="258" spans="1:27" ht="15.75" customHeight="1" x14ac:dyDescent="0.3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</row>
    <row r="259" spans="1:27" ht="15.75" customHeight="1" x14ac:dyDescent="0.3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</row>
    <row r="260" spans="1:27" ht="15.75" customHeight="1" x14ac:dyDescent="0.3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</row>
    <row r="261" spans="1:27" ht="15.75" customHeight="1" x14ac:dyDescent="0.3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</row>
    <row r="262" spans="1:27" ht="15.75" customHeight="1" x14ac:dyDescent="0.3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</row>
    <row r="263" spans="1:27" ht="15.75" customHeight="1" x14ac:dyDescent="0.3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</row>
    <row r="264" spans="1:27" ht="15.75" customHeight="1" x14ac:dyDescent="0.3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</row>
    <row r="265" spans="1:27" ht="15.75" customHeight="1" x14ac:dyDescent="0.3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</row>
    <row r="266" spans="1:27" ht="15.75" customHeight="1" x14ac:dyDescent="0.3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</row>
    <row r="267" spans="1:27" ht="15.75" customHeight="1" x14ac:dyDescent="0.3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</row>
    <row r="268" spans="1:27" ht="15.75" customHeight="1" x14ac:dyDescent="0.3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</row>
    <row r="269" spans="1:27" ht="15.75" customHeight="1" x14ac:dyDescent="0.3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</row>
    <row r="270" spans="1:27" ht="15.75" customHeight="1" x14ac:dyDescent="0.3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</row>
    <row r="271" spans="1:27" ht="15.75" customHeight="1" x14ac:dyDescent="0.3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</row>
    <row r="272" spans="1:27" ht="15.75" customHeight="1" x14ac:dyDescent="0.3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</row>
    <row r="273" spans="1:27" ht="15.75" customHeight="1" x14ac:dyDescent="0.3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</row>
    <row r="274" spans="1:27" ht="15.75" customHeight="1" x14ac:dyDescent="0.3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</row>
    <row r="275" spans="1:27" ht="15.75" customHeight="1" x14ac:dyDescent="0.3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</row>
    <row r="276" spans="1:27" ht="15.75" customHeight="1" x14ac:dyDescent="0.3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</row>
    <row r="277" spans="1:27" ht="15.75" customHeight="1" x14ac:dyDescent="0.3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</row>
    <row r="278" spans="1:27" ht="15.75" customHeight="1" x14ac:dyDescent="0.3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</row>
    <row r="279" spans="1:27" ht="15.75" customHeight="1" x14ac:dyDescent="0.3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</row>
    <row r="280" spans="1:27" ht="15.75" customHeight="1" x14ac:dyDescent="0.3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</row>
    <row r="281" spans="1:27" ht="15.75" customHeight="1" x14ac:dyDescent="0.3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</row>
    <row r="282" spans="1:27" ht="15.75" customHeight="1" x14ac:dyDescent="0.3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</row>
    <row r="283" spans="1:27" ht="15.75" customHeight="1" x14ac:dyDescent="0.3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</row>
    <row r="284" spans="1:27" ht="15.75" customHeight="1" x14ac:dyDescent="0.3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</row>
    <row r="285" spans="1:27" ht="15.75" customHeight="1" x14ac:dyDescent="0.3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</row>
    <row r="286" spans="1:27" ht="15.75" customHeight="1" x14ac:dyDescent="0.3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</row>
    <row r="287" spans="1:27" ht="15.75" customHeight="1" x14ac:dyDescent="0.3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</row>
    <row r="288" spans="1:27" ht="15.75" customHeight="1" x14ac:dyDescent="0.3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</row>
    <row r="289" spans="1:27" ht="15.75" customHeight="1" x14ac:dyDescent="0.3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</row>
    <row r="290" spans="1:27" ht="15.75" customHeight="1" x14ac:dyDescent="0.3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</row>
    <row r="291" spans="1:27" ht="15.75" customHeight="1" x14ac:dyDescent="0.3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</row>
    <row r="292" spans="1:27" ht="15.75" customHeight="1" x14ac:dyDescent="0.3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</row>
    <row r="293" spans="1:27" ht="15.75" customHeight="1" x14ac:dyDescent="0.3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</row>
    <row r="294" spans="1:27" ht="15.75" customHeight="1" x14ac:dyDescent="0.3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</row>
    <row r="295" spans="1:27" ht="15.75" customHeight="1" x14ac:dyDescent="0.3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</row>
    <row r="296" spans="1:27" ht="15.75" customHeight="1" x14ac:dyDescent="0.3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</row>
    <row r="297" spans="1:27" ht="15.75" customHeight="1" x14ac:dyDescent="0.3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</row>
    <row r="298" spans="1:27" ht="15.75" customHeight="1" x14ac:dyDescent="0.3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</row>
    <row r="299" spans="1:27" ht="15.75" customHeight="1" x14ac:dyDescent="0.3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</row>
    <row r="300" spans="1:27" ht="15.75" customHeight="1" x14ac:dyDescent="0.3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</row>
    <row r="301" spans="1:27" ht="15.75" customHeight="1" x14ac:dyDescent="0.3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</row>
    <row r="302" spans="1:27" ht="15.75" customHeight="1" x14ac:dyDescent="0.3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</row>
    <row r="303" spans="1:27" ht="15.75" customHeight="1" x14ac:dyDescent="0.3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</row>
    <row r="304" spans="1:27" ht="15.75" customHeight="1" x14ac:dyDescent="0.3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</row>
    <row r="305" spans="1:27" ht="15.75" customHeight="1" x14ac:dyDescent="0.3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</row>
    <row r="306" spans="1:27" ht="15.75" customHeight="1" x14ac:dyDescent="0.3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</row>
    <row r="307" spans="1:27" ht="15.75" customHeight="1" x14ac:dyDescent="0.3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</row>
    <row r="308" spans="1:27" ht="15.75" customHeight="1" x14ac:dyDescent="0.3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</row>
    <row r="309" spans="1:27" ht="15.75" customHeight="1" x14ac:dyDescent="0.3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</row>
    <row r="310" spans="1:27" ht="15.75" customHeight="1" x14ac:dyDescent="0.3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</row>
    <row r="311" spans="1:27" ht="15.75" customHeight="1" x14ac:dyDescent="0.3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</row>
    <row r="312" spans="1:27" ht="15.75" customHeight="1" x14ac:dyDescent="0.3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</row>
    <row r="313" spans="1:27" ht="15.75" customHeight="1" x14ac:dyDescent="0.3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</row>
    <row r="314" spans="1:27" ht="15.75" customHeight="1" x14ac:dyDescent="0.3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</row>
    <row r="315" spans="1:27" ht="15.75" customHeight="1" x14ac:dyDescent="0.3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</row>
    <row r="316" spans="1:27" ht="15.75" customHeight="1" x14ac:dyDescent="0.3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</row>
    <row r="317" spans="1:27" ht="15.75" customHeight="1" x14ac:dyDescent="0.3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</row>
    <row r="318" spans="1:27" ht="15.75" customHeight="1" x14ac:dyDescent="0.3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</row>
    <row r="319" spans="1:27" ht="15.75" customHeight="1" x14ac:dyDescent="0.3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</row>
    <row r="320" spans="1:27" ht="15.75" customHeight="1" x14ac:dyDescent="0.3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</row>
    <row r="321" spans="1:27" ht="15.75" customHeight="1" x14ac:dyDescent="0.3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</row>
    <row r="322" spans="1:27" ht="15.75" customHeight="1" x14ac:dyDescent="0.3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</row>
    <row r="323" spans="1:27" ht="15.75" customHeight="1" x14ac:dyDescent="0.3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</row>
    <row r="324" spans="1:27" ht="15.75" customHeight="1" x14ac:dyDescent="0.3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</row>
    <row r="325" spans="1:27" ht="15.75" customHeight="1" x14ac:dyDescent="0.3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</row>
    <row r="326" spans="1:27" ht="15.75" customHeight="1" x14ac:dyDescent="0.3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</row>
    <row r="327" spans="1:27" ht="15.75" customHeight="1" x14ac:dyDescent="0.3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</row>
    <row r="328" spans="1:27" ht="15.75" customHeight="1" x14ac:dyDescent="0.3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</row>
    <row r="329" spans="1:27" ht="15.75" customHeight="1" x14ac:dyDescent="0.3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</row>
    <row r="330" spans="1:27" ht="15.75" customHeight="1" x14ac:dyDescent="0.3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</row>
    <row r="331" spans="1:27" ht="15.75" customHeight="1" x14ac:dyDescent="0.3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</row>
    <row r="332" spans="1:27" ht="15.75" customHeight="1" x14ac:dyDescent="0.3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</row>
    <row r="333" spans="1:27" ht="15.75" customHeight="1" x14ac:dyDescent="0.3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</row>
    <row r="334" spans="1:27" ht="15.75" customHeight="1" x14ac:dyDescent="0.3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</row>
    <row r="335" spans="1:27" ht="15.75" customHeight="1" x14ac:dyDescent="0.3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</row>
    <row r="336" spans="1:27" ht="15.75" customHeight="1" x14ac:dyDescent="0.3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</row>
    <row r="337" spans="1:27" ht="15.75" customHeight="1" x14ac:dyDescent="0.3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</row>
    <row r="338" spans="1:27" ht="15.75" customHeight="1" x14ac:dyDescent="0.3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</row>
    <row r="339" spans="1:27" ht="15.75" customHeight="1" x14ac:dyDescent="0.3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</row>
    <row r="340" spans="1:27" ht="15.75" customHeight="1" x14ac:dyDescent="0.3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</row>
    <row r="341" spans="1:27" ht="15.75" customHeight="1" x14ac:dyDescent="0.3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</row>
    <row r="342" spans="1:27" ht="15.75" customHeight="1" x14ac:dyDescent="0.3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</row>
    <row r="343" spans="1:27" ht="15.75" customHeight="1" x14ac:dyDescent="0.3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</row>
    <row r="344" spans="1:27" ht="15.75" customHeight="1" x14ac:dyDescent="0.3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</row>
    <row r="345" spans="1:27" ht="15.75" customHeight="1" x14ac:dyDescent="0.3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</row>
    <row r="346" spans="1:27" ht="15.75" customHeight="1" x14ac:dyDescent="0.3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</row>
    <row r="347" spans="1:27" ht="15.75" customHeight="1" x14ac:dyDescent="0.3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</row>
    <row r="348" spans="1:27" ht="15.75" customHeight="1" x14ac:dyDescent="0.3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</row>
    <row r="349" spans="1:27" ht="15.75" customHeight="1" x14ac:dyDescent="0.3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</row>
    <row r="350" spans="1:27" ht="15.75" customHeight="1" x14ac:dyDescent="0.3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</row>
    <row r="351" spans="1:27" ht="15.75" customHeight="1" x14ac:dyDescent="0.3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</row>
    <row r="352" spans="1:27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7">
    <mergeCell ref="I5:I6"/>
    <mergeCell ref="K5:K6"/>
    <mergeCell ref="A1:R1"/>
    <mergeCell ref="A2:R2"/>
    <mergeCell ref="A3:R3"/>
    <mergeCell ref="A4:A6"/>
    <mergeCell ref="D4:N4"/>
    <mergeCell ref="O4:Q4"/>
    <mergeCell ref="R4:R5"/>
    <mergeCell ref="L5:L6"/>
    <mergeCell ref="M5:M6"/>
    <mergeCell ref="O5:O6"/>
    <mergeCell ref="P5:P6"/>
    <mergeCell ref="Q5:Q6"/>
    <mergeCell ref="B4:B6"/>
    <mergeCell ref="G5:G6"/>
    <mergeCell ref="H5:H6"/>
  </mergeCells>
  <conditionalFormatting sqref="G7:I176 K7:M176 O7:Q176 G178:I205 K178:M205 O178:Q205">
    <cfRule type="cellIs" dxfId="15" priority="4" operator="equal">
      <formula>0</formula>
    </cfRule>
  </conditionalFormatting>
  <conditionalFormatting sqref="R7:R206">
    <cfRule type="containsText" dxfId="14" priority="1" operator="containsText" text="AB">
      <formula>NOT(ISERROR(SEARCH(("AB"),(R7))))</formula>
    </cfRule>
    <cfRule type="containsText" dxfId="13" priority="2" operator="containsText" text="AB">
      <formula>NOT(ISERROR(SEARCH(("AB"),(R7))))</formula>
    </cfRule>
  </conditionalFormatting>
  <conditionalFormatting sqref="R88">
    <cfRule type="containsText" dxfId="12" priority="3" operator="containsText" text="Cheated ">
      <formula>NOT(ISERROR(SEARCH(("Cheated "),(R88))))</formula>
    </cfRule>
  </conditionalFormatting>
  <pageMargins left="0.7" right="0.7" top="0.75" bottom="0.75" header="0" footer="0"/>
  <pageSetup paperSize="9" orientation="landscape"/>
  <rowBreaks count="2" manualBreakCount="2">
    <brk id="36" man="1"/>
    <brk id="6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topLeftCell="A199" workbookViewId="0">
      <selection activeCell="G7" sqref="G7"/>
    </sheetView>
  </sheetViews>
  <sheetFormatPr defaultColWidth="12.6640625" defaultRowHeight="15" customHeight="1" x14ac:dyDescent="0.3"/>
  <cols>
    <col min="1" max="1" width="8.6640625" customWidth="1"/>
    <col min="2" max="2" width="20.6640625" customWidth="1"/>
    <col min="3" max="3" width="32.6640625" customWidth="1"/>
    <col min="4" max="4" width="10.9140625" customWidth="1"/>
    <col min="5" max="5" width="11.5" customWidth="1"/>
    <col min="6" max="26" width="8.6640625" customWidth="1"/>
  </cols>
  <sheetData>
    <row r="1" spans="1:26" ht="13.5" customHeight="1" x14ac:dyDescent="0.45">
      <c r="A1" s="116" t="s">
        <v>479</v>
      </c>
      <c r="B1" s="109"/>
      <c r="C1" s="109"/>
      <c r="D1" s="109"/>
      <c r="E1" s="109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</row>
    <row r="2" spans="1:26" ht="75.75" customHeight="1" x14ac:dyDescent="0.3">
      <c r="A2" s="59" t="s">
        <v>472</v>
      </c>
      <c r="B2" s="59" t="s">
        <v>473</v>
      </c>
      <c r="C2" s="59" t="s">
        <v>474</v>
      </c>
      <c r="D2" s="60" t="s">
        <v>480</v>
      </c>
      <c r="E2" s="60" t="s">
        <v>476</v>
      </c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6" ht="16.5" customHeight="1" x14ac:dyDescent="0.35">
      <c r="A3" s="70">
        <f>'Sessional + End Term Assessment'!A8</f>
        <v>1</v>
      </c>
      <c r="B3" s="71" t="str">
        <f>'Sessional + End Term Assessment'!B8</f>
        <v>23ETCCS001</v>
      </c>
      <c r="C3" s="71" t="str">
        <f>'Sessional + End Term Assessment'!C8</f>
        <v>AAKANSHA SILAWAT</v>
      </c>
      <c r="D3" s="73">
        <v>50</v>
      </c>
      <c r="E3" s="53" t="str">
        <f t="shared" ref="E3:E172" si="0">IF(D3&lt;=35,"Y","N")</f>
        <v>N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ht="16.5" customHeight="1" x14ac:dyDescent="0.35">
      <c r="A4" s="70">
        <f>'Sessional + End Term Assessment'!A9</f>
        <v>2</v>
      </c>
      <c r="B4" s="71" t="str">
        <f>'Sessional + End Term Assessment'!B9</f>
        <v>23ETCCS002</v>
      </c>
      <c r="C4" s="71" t="str">
        <f>'Sessional + End Term Assessment'!C9</f>
        <v>ABHINAV MISHRA</v>
      </c>
      <c r="D4" s="72">
        <v>52.333333333333329</v>
      </c>
      <c r="E4" s="53" t="str">
        <f t="shared" si="0"/>
        <v>N</v>
      </c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spans="1:26" ht="16.5" customHeight="1" x14ac:dyDescent="0.35">
      <c r="A5" s="70">
        <f>'Sessional + End Term Assessment'!A10</f>
        <v>3</v>
      </c>
      <c r="B5" s="71" t="str">
        <f>'Sessional + End Term Assessment'!B10</f>
        <v>23ETCCS003</v>
      </c>
      <c r="C5" s="71" t="str">
        <f>'Sessional + End Term Assessment'!C10</f>
        <v>ACHAL JAIN</v>
      </c>
      <c r="D5" s="72">
        <v>50</v>
      </c>
      <c r="E5" s="53" t="str">
        <f t="shared" si="0"/>
        <v>N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</row>
    <row r="6" spans="1:26" ht="16.5" customHeight="1" x14ac:dyDescent="0.35">
      <c r="A6" s="70">
        <f>'Sessional + End Term Assessment'!A11</f>
        <v>4</v>
      </c>
      <c r="B6" s="71" t="str">
        <f>'Sessional + End Term Assessment'!B11</f>
        <v>23ETCCS004</v>
      </c>
      <c r="C6" s="71" t="str">
        <f>'Sessional + End Term Assessment'!C11</f>
        <v>ADITYA SISODIYA</v>
      </c>
      <c r="D6" s="72">
        <v>57</v>
      </c>
      <c r="E6" s="53" t="str">
        <f t="shared" si="0"/>
        <v>N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16.5" customHeight="1" x14ac:dyDescent="0.35">
      <c r="A7" s="70">
        <f>'Sessional + End Term Assessment'!A12</f>
        <v>5</v>
      </c>
      <c r="B7" s="71" t="str">
        <f>'Sessional + End Term Assessment'!B12</f>
        <v>23ETCCS005</v>
      </c>
      <c r="C7" s="71" t="str">
        <f>'Sessional + End Term Assessment'!C12</f>
        <v>AKSHAT JAIN</v>
      </c>
      <c r="D7" s="72">
        <v>47.666666666666664</v>
      </c>
      <c r="E7" s="53" t="str">
        <f t="shared" si="0"/>
        <v>N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6.5" customHeight="1" x14ac:dyDescent="0.35">
      <c r="A8" s="70">
        <f>'Sessional + End Term Assessment'!A13</f>
        <v>6</v>
      </c>
      <c r="B8" s="71" t="str">
        <f>'Sessional + End Term Assessment'!B13</f>
        <v>23ETCCS006</v>
      </c>
      <c r="C8" s="71" t="str">
        <f>'Sessional + End Term Assessment'!C13</f>
        <v>AKSHAY SUTHAR</v>
      </c>
      <c r="D8" s="72">
        <v>61.666666666666671</v>
      </c>
      <c r="E8" s="53" t="str">
        <f t="shared" si="0"/>
        <v>N</v>
      </c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16.5" customHeight="1" x14ac:dyDescent="0.35">
      <c r="A9" s="70">
        <f>'Sessional + End Term Assessment'!A14</f>
        <v>7</v>
      </c>
      <c r="B9" s="71" t="str">
        <f>'Sessional + End Term Assessment'!B14</f>
        <v>23ETCCS007</v>
      </c>
      <c r="C9" s="71" t="str">
        <f>'Sessional + End Term Assessment'!C14</f>
        <v>ANANT SINGH JADON</v>
      </c>
      <c r="D9" s="72">
        <v>57</v>
      </c>
      <c r="E9" s="53" t="str">
        <f t="shared" si="0"/>
        <v>N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16.5" customHeight="1" x14ac:dyDescent="0.35">
      <c r="A10" s="70">
        <f>'Sessional + End Term Assessment'!A15</f>
        <v>8</v>
      </c>
      <c r="B10" s="71" t="str">
        <f>'Sessional + End Term Assessment'!B15</f>
        <v>23ETCCS008</v>
      </c>
      <c r="C10" s="71" t="str">
        <f>'Sessional + End Term Assessment'!C15</f>
        <v>ANISHKA RANAWAT</v>
      </c>
      <c r="D10" s="72">
        <v>66.333333333333329</v>
      </c>
      <c r="E10" s="53" t="str">
        <f t="shared" si="0"/>
        <v>N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16.5" customHeight="1" x14ac:dyDescent="0.35">
      <c r="A11" s="70">
        <f>'Sessional + End Term Assessment'!A16</f>
        <v>9</v>
      </c>
      <c r="B11" s="71" t="str">
        <f>'Sessional + End Term Assessment'!B16</f>
        <v>23ETCCS009</v>
      </c>
      <c r="C11" s="71" t="str">
        <f>'Sessional + End Term Assessment'!C16</f>
        <v>ANJEL NATHAN</v>
      </c>
      <c r="D11" s="72">
        <v>47.666666666666664</v>
      </c>
      <c r="E11" s="53" t="str">
        <f t="shared" si="0"/>
        <v>N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16.5" customHeight="1" x14ac:dyDescent="0.35">
      <c r="A12" s="70">
        <f>'Sessional + End Term Assessment'!A17</f>
        <v>10</v>
      </c>
      <c r="B12" s="71" t="str">
        <f>'Sessional + End Term Assessment'!B17</f>
        <v>23ETCCS010</v>
      </c>
      <c r="C12" s="71" t="str">
        <f>'Sessional + End Term Assessment'!C17</f>
        <v>AQSA MAKRANI</v>
      </c>
      <c r="D12" s="72">
        <v>52.333333333333329</v>
      </c>
      <c r="E12" s="53" t="str">
        <f t="shared" si="0"/>
        <v>N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16.5" customHeight="1" x14ac:dyDescent="0.35">
      <c r="A13" s="70">
        <f>'Sessional + End Term Assessment'!A18</f>
        <v>11</v>
      </c>
      <c r="B13" s="71" t="str">
        <f>'Sessional + End Term Assessment'!B18</f>
        <v>23ETCCS011</v>
      </c>
      <c r="C13" s="71" t="str">
        <f>'Sessional + End Term Assessment'!C18</f>
        <v>ARIHANT KOTHARI</v>
      </c>
      <c r="D13" s="72">
        <v>61.666666666666671</v>
      </c>
      <c r="E13" s="53" t="str">
        <f t="shared" si="0"/>
        <v>N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16.5" customHeight="1" x14ac:dyDescent="0.35">
      <c r="A14" s="70">
        <f>'Sessional + End Term Assessment'!A19</f>
        <v>12</v>
      </c>
      <c r="B14" s="71" t="str">
        <f>'Sessional + End Term Assessment'!B19</f>
        <v>23ETCCS012</v>
      </c>
      <c r="C14" s="71" t="str">
        <f>'Sessional + End Term Assessment'!C19</f>
        <v>ARYAN KUMAR SHRIVASTAVA</v>
      </c>
      <c r="D14" s="72">
        <v>50</v>
      </c>
      <c r="E14" s="53" t="str">
        <f t="shared" si="0"/>
        <v>N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16.5" customHeight="1" x14ac:dyDescent="0.35">
      <c r="A15" s="70">
        <f>'Sessional + End Term Assessment'!A20</f>
        <v>13</v>
      </c>
      <c r="B15" s="71" t="str">
        <f>'Sessional + End Term Assessment'!B20</f>
        <v>23ETCCS013</v>
      </c>
      <c r="C15" s="71" t="str">
        <f>'Sessional + End Term Assessment'!C20</f>
        <v>ARYAN SHARMA</v>
      </c>
      <c r="D15" s="72">
        <v>64</v>
      </c>
      <c r="E15" s="53" t="str">
        <f t="shared" si="0"/>
        <v>N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16.5" customHeight="1" x14ac:dyDescent="0.35">
      <c r="A16" s="70">
        <f>'Sessional + End Term Assessment'!A21</f>
        <v>14</v>
      </c>
      <c r="B16" s="71" t="str">
        <f>'Sessional + End Term Assessment'!B21</f>
        <v>23ETCCS014</v>
      </c>
      <c r="C16" s="71" t="str">
        <f>'Sessional + End Term Assessment'!C21</f>
        <v>ASHOK SUTHAR</v>
      </c>
      <c r="D16" s="72">
        <v>47.666666666666664</v>
      </c>
      <c r="E16" s="53" t="str">
        <f t="shared" si="0"/>
        <v>N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16.5" customHeight="1" x14ac:dyDescent="0.35">
      <c r="A17" s="70">
        <f>'Sessional + End Term Assessment'!A22</f>
        <v>15</v>
      </c>
      <c r="B17" s="71" t="str">
        <f>'Sessional + End Term Assessment'!B22</f>
        <v>23ETCCS015</v>
      </c>
      <c r="C17" s="71" t="str">
        <f>'Sessional + End Term Assessment'!C22</f>
        <v>ASHWIN RAJ SINGH CHOUHAN</v>
      </c>
      <c r="D17" s="72">
        <v>47.666666666666664</v>
      </c>
      <c r="E17" s="53" t="str">
        <f t="shared" si="0"/>
        <v>N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 ht="16.5" customHeight="1" x14ac:dyDescent="0.35">
      <c r="A18" s="70">
        <f>'Sessional + End Term Assessment'!A23</f>
        <v>16</v>
      </c>
      <c r="B18" s="71" t="str">
        <f>'Sessional + End Term Assessment'!B23</f>
        <v>23ETCCS016</v>
      </c>
      <c r="C18" s="71" t="str">
        <f>'Sessional + End Term Assessment'!C23</f>
        <v>BHARAT PRAJAPAT</v>
      </c>
      <c r="D18" s="72">
        <v>59.333333333333336</v>
      </c>
      <c r="E18" s="53" t="str">
        <f t="shared" si="0"/>
        <v>N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 ht="16.5" customHeight="1" x14ac:dyDescent="0.35">
      <c r="A19" s="70">
        <f>'Sessional + End Term Assessment'!A24</f>
        <v>17</v>
      </c>
      <c r="B19" s="71" t="str">
        <f>'Sessional + End Term Assessment'!B24</f>
        <v>23ETCCS017</v>
      </c>
      <c r="C19" s="71" t="str">
        <f>'Sessional + End Term Assessment'!C24</f>
        <v>BHAVESH GURJAR</v>
      </c>
      <c r="D19" s="72">
        <v>47.666666666666664</v>
      </c>
      <c r="E19" s="53" t="str">
        <f t="shared" si="0"/>
        <v>N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16.5" customHeight="1" x14ac:dyDescent="0.35">
      <c r="A20" s="70">
        <f>'Sessional + End Term Assessment'!A25</f>
        <v>18</v>
      </c>
      <c r="B20" s="71" t="str">
        <f>'Sessional + End Term Assessment'!B25</f>
        <v>23ETCCS018</v>
      </c>
      <c r="C20" s="71" t="str">
        <f>'Sessional + End Term Assessment'!C25</f>
        <v>BHAVESH SUTHAR</v>
      </c>
      <c r="D20" s="72">
        <v>64</v>
      </c>
      <c r="E20" s="53" t="str">
        <f t="shared" si="0"/>
        <v>N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16.5" customHeight="1" x14ac:dyDescent="0.35">
      <c r="A21" s="70">
        <f>'Sessional + End Term Assessment'!A26</f>
        <v>19</v>
      </c>
      <c r="B21" s="71" t="str">
        <f>'Sessional + End Term Assessment'!B26</f>
        <v>23ETCCS019</v>
      </c>
      <c r="C21" s="71" t="str">
        <f>'Sessional + End Term Assessment'!C26</f>
        <v>BHAVISHYA PALIWAL</v>
      </c>
      <c r="D21" s="72">
        <v>59.333333333333336</v>
      </c>
      <c r="E21" s="53" t="str">
        <f t="shared" si="0"/>
        <v>N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6.5" customHeight="1" x14ac:dyDescent="0.35">
      <c r="A22" s="70">
        <f>'Sessional + End Term Assessment'!A27</f>
        <v>20</v>
      </c>
      <c r="B22" s="71" t="str">
        <f>'Sessional + End Term Assessment'!B27</f>
        <v>23ETCCS020</v>
      </c>
      <c r="C22" s="71" t="str">
        <f>'Sessional + End Term Assessment'!C27</f>
        <v>BHAVY BAID</v>
      </c>
      <c r="D22" s="72">
        <v>64</v>
      </c>
      <c r="E22" s="53" t="str">
        <f t="shared" si="0"/>
        <v>N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16.5" customHeight="1" x14ac:dyDescent="0.35">
      <c r="A23" s="70">
        <f>'Sessional + End Term Assessment'!A28</f>
        <v>21</v>
      </c>
      <c r="B23" s="71" t="str">
        <f>'Sessional + End Term Assessment'!B28</f>
        <v>23ETCCS021</v>
      </c>
      <c r="C23" s="71" t="str">
        <f>'Sessional + End Term Assessment'!C28</f>
        <v>BHAVY SARVA</v>
      </c>
      <c r="D23" s="72">
        <v>47.666666666666664</v>
      </c>
      <c r="E23" s="53" t="str">
        <f t="shared" si="0"/>
        <v>N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16.5" customHeight="1" x14ac:dyDescent="0.35">
      <c r="A24" s="70">
        <f>'Sessional + End Term Assessment'!A29</f>
        <v>22</v>
      </c>
      <c r="B24" s="71" t="str">
        <f>'Sessional + End Term Assessment'!B29</f>
        <v>23ETCCS022</v>
      </c>
      <c r="C24" s="71" t="str">
        <f>'Sessional + End Term Assessment'!C29</f>
        <v>BHAVYARAJ SHRIMALI</v>
      </c>
      <c r="D24" s="72">
        <v>52.333333333333329</v>
      </c>
      <c r="E24" s="53" t="str">
        <f t="shared" si="0"/>
        <v>N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 ht="16.5" customHeight="1" x14ac:dyDescent="0.35">
      <c r="A25" s="70">
        <f>'Sessional + End Term Assessment'!A30</f>
        <v>23</v>
      </c>
      <c r="B25" s="71" t="str">
        <f>'Sessional + End Term Assessment'!B30</f>
        <v>23ETCCS023</v>
      </c>
      <c r="C25" s="71" t="str">
        <f>'Sessional + End Term Assessment'!C30</f>
        <v>BHUMI PALIWAL</v>
      </c>
      <c r="D25" s="72">
        <v>54.666666666666671</v>
      </c>
      <c r="E25" s="53" t="str">
        <f t="shared" si="0"/>
        <v>N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16.5" customHeight="1" x14ac:dyDescent="0.35">
      <c r="A26" s="70">
        <f>'Sessional + End Term Assessment'!A31</f>
        <v>24</v>
      </c>
      <c r="B26" s="71" t="str">
        <f>'Sessional + End Term Assessment'!B31</f>
        <v>23ETCCS024</v>
      </c>
      <c r="C26" s="71" t="str">
        <f>'Sessional + End Term Assessment'!C31</f>
        <v>CHINMAY TRIVEDI</v>
      </c>
      <c r="D26" s="72">
        <v>52.333333333333329</v>
      </c>
      <c r="E26" s="53" t="str">
        <f t="shared" si="0"/>
        <v>N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16.5" customHeight="1" x14ac:dyDescent="0.35">
      <c r="A27" s="70">
        <f>'Sessional + End Term Assessment'!A32</f>
        <v>25</v>
      </c>
      <c r="B27" s="71" t="str">
        <f>'Sessional + End Term Assessment'!B32</f>
        <v>23ETCCS025</v>
      </c>
      <c r="C27" s="71" t="str">
        <f>'Sessional + End Term Assessment'!C32</f>
        <v>DARAKSHAN KHAN</v>
      </c>
      <c r="D27" s="72">
        <v>61.666666666666671</v>
      </c>
      <c r="E27" s="53" t="str">
        <f t="shared" si="0"/>
        <v>N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 ht="16.5" customHeight="1" x14ac:dyDescent="0.35">
      <c r="A28" s="70">
        <f>'Sessional + End Term Assessment'!A33</f>
        <v>26</v>
      </c>
      <c r="B28" s="71" t="str">
        <f>'Sessional + End Term Assessment'!B33</f>
        <v>23ETCCS026</v>
      </c>
      <c r="C28" s="71" t="str">
        <f>'Sessional + End Term Assessment'!C33</f>
        <v>DASHRATH JANWA</v>
      </c>
      <c r="D28" s="72">
        <v>50</v>
      </c>
      <c r="E28" s="53" t="str">
        <f t="shared" si="0"/>
        <v>N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ht="16.5" customHeight="1" x14ac:dyDescent="0.35">
      <c r="A29" s="70">
        <f>'Sessional + End Term Assessment'!A34</f>
        <v>27</v>
      </c>
      <c r="B29" s="71" t="str">
        <f>'Sessional + End Term Assessment'!B34</f>
        <v>23ETCCS027</v>
      </c>
      <c r="C29" s="71" t="str">
        <f>'Sessional + End Term Assessment'!C34</f>
        <v>DEEPAK SAINI</v>
      </c>
      <c r="D29" s="72">
        <v>59.333333333333336</v>
      </c>
      <c r="E29" s="53" t="str">
        <f t="shared" si="0"/>
        <v>N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16.5" customHeight="1" x14ac:dyDescent="0.35">
      <c r="A30" s="70">
        <f>'Sessional + End Term Assessment'!A35</f>
        <v>28</v>
      </c>
      <c r="B30" s="71" t="str">
        <f>'Sessional + End Term Assessment'!B35</f>
        <v>23ETCCS028</v>
      </c>
      <c r="C30" s="71" t="str">
        <f>'Sessional + End Term Assessment'!C35</f>
        <v>DEVENDRA SINGH</v>
      </c>
      <c r="D30" s="72">
        <v>59.333333333333336</v>
      </c>
      <c r="E30" s="53" t="str">
        <f t="shared" si="0"/>
        <v>N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16.5" customHeight="1" x14ac:dyDescent="0.35">
      <c r="A31" s="70">
        <f>'Sessional + End Term Assessment'!A36</f>
        <v>29</v>
      </c>
      <c r="B31" s="71" t="str">
        <f>'Sessional + End Term Assessment'!B36</f>
        <v>23ETCCS029</v>
      </c>
      <c r="C31" s="71" t="str">
        <f>'Sessional + End Term Assessment'!C36</f>
        <v>DEVIKA SAJEEV</v>
      </c>
      <c r="D31" s="72">
        <v>59.333333333333336</v>
      </c>
      <c r="E31" s="53" t="str">
        <f t="shared" si="0"/>
        <v>N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ht="16.5" customHeight="1" x14ac:dyDescent="0.35">
      <c r="A32" s="70">
        <f>'Sessional + End Term Assessment'!A37</f>
        <v>30</v>
      </c>
      <c r="B32" s="71" t="str">
        <f>'Sessional + End Term Assessment'!B37</f>
        <v>23ETCCS030</v>
      </c>
      <c r="C32" s="71" t="str">
        <f>'Sessional + End Term Assessment'!C37</f>
        <v>DHRUV AMETA</v>
      </c>
      <c r="D32" s="72">
        <v>50</v>
      </c>
      <c r="E32" s="53" t="str">
        <f t="shared" si="0"/>
        <v>N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16.5" customHeight="1" x14ac:dyDescent="0.35">
      <c r="A33" s="70">
        <f>'Sessional + End Term Assessment'!A38</f>
        <v>31</v>
      </c>
      <c r="B33" s="71" t="str">
        <f>'Sessional + End Term Assessment'!B38</f>
        <v>23ETCCS031</v>
      </c>
      <c r="C33" s="71" t="str">
        <f>'Sessional + End Term Assessment'!C38</f>
        <v>DIBYOJYOTI BAL</v>
      </c>
      <c r="D33" s="72">
        <v>68.666666666666671</v>
      </c>
      <c r="E33" s="53" t="str">
        <f t="shared" si="0"/>
        <v>N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16.5" customHeight="1" x14ac:dyDescent="0.35">
      <c r="A34" s="70">
        <f>'Sessional + End Term Assessment'!A39</f>
        <v>32</v>
      </c>
      <c r="B34" s="71" t="str">
        <f>'Sessional + End Term Assessment'!B39</f>
        <v>23ETCCS032</v>
      </c>
      <c r="C34" s="71" t="str">
        <f>'Sessional + End Term Assessment'!C39</f>
        <v>DIKSHIT SUTHAR</v>
      </c>
      <c r="D34" s="72">
        <v>68.666666666666671</v>
      </c>
      <c r="E34" s="53" t="str">
        <f t="shared" si="0"/>
        <v>N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ht="16.5" customHeight="1" x14ac:dyDescent="0.35">
      <c r="A35" s="70">
        <f>'Sessional + End Term Assessment'!A40</f>
        <v>33</v>
      </c>
      <c r="B35" s="71" t="str">
        <f>'Sessional + End Term Assessment'!B40</f>
        <v>23ETCCS033</v>
      </c>
      <c r="C35" s="71" t="str">
        <f>'Sessional + End Term Assessment'!C40</f>
        <v>DISHI GUPTA</v>
      </c>
      <c r="D35" s="72">
        <v>66.333333333333329</v>
      </c>
      <c r="E35" s="53" t="str">
        <f t="shared" si="0"/>
        <v>N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16.5" customHeight="1" x14ac:dyDescent="0.35">
      <c r="A36" s="70">
        <f>'Sessional + End Term Assessment'!A41</f>
        <v>34</v>
      </c>
      <c r="B36" s="71" t="str">
        <f>'Sessional + End Term Assessment'!B41</f>
        <v>23ETCCS034</v>
      </c>
      <c r="C36" s="71" t="str">
        <f>'Sessional + End Term Assessment'!C41</f>
        <v>DISHITA JAIN</v>
      </c>
      <c r="D36" s="72">
        <v>66.333333333333329</v>
      </c>
      <c r="E36" s="53" t="str">
        <f t="shared" si="0"/>
        <v>N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6.5" customHeight="1" x14ac:dyDescent="0.35">
      <c r="A37" s="70">
        <f>'Sessional + End Term Assessment'!A42</f>
        <v>35</v>
      </c>
      <c r="B37" s="71" t="str">
        <f>'Sessional + End Term Assessment'!B42</f>
        <v>23ETCCS035</v>
      </c>
      <c r="C37" s="71" t="str">
        <f>'Sessional + End Term Assessment'!C42</f>
        <v>DIVYANSH BOLIA</v>
      </c>
      <c r="D37" s="72">
        <v>50</v>
      </c>
      <c r="E37" s="53" t="str">
        <f t="shared" si="0"/>
        <v>N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6.5" customHeight="1" x14ac:dyDescent="0.35">
      <c r="A38" s="70">
        <f>'Sessional + End Term Assessment'!A43</f>
        <v>36</v>
      </c>
      <c r="B38" s="71" t="str">
        <f>'Sessional + End Term Assessment'!B43</f>
        <v>23ETCCS036</v>
      </c>
      <c r="C38" s="71" t="str">
        <f>'Sessional + End Term Assessment'!C43</f>
        <v>DIVYANSHU RAJ TAILOR</v>
      </c>
      <c r="D38" s="72">
        <v>64</v>
      </c>
      <c r="E38" s="53" t="str">
        <f t="shared" si="0"/>
        <v>N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6.5" customHeight="1" x14ac:dyDescent="0.35">
      <c r="A39" s="70">
        <f>'Sessional + End Term Assessment'!A44</f>
        <v>37</v>
      </c>
      <c r="B39" s="71" t="str">
        <f>'Sessional + End Term Assessment'!B44</f>
        <v>23ETCCS037</v>
      </c>
      <c r="C39" s="71" t="str">
        <f>'Sessional + End Term Assessment'!C44</f>
        <v>GAURAV JOSHI</v>
      </c>
      <c r="D39" s="72">
        <v>47.666666666666664</v>
      </c>
      <c r="E39" s="53" t="str">
        <f t="shared" si="0"/>
        <v>N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6.5" customHeight="1" x14ac:dyDescent="0.35">
      <c r="A40" s="70">
        <f>'Sessional + End Term Assessment'!A45</f>
        <v>38</v>
      </c>
      <c r="B40" s="71" t="str">
        <f>'Sessional + End Term Assessment'!B45</f>
        <v>23ETCCS038</v>
      </c>
      <c r="C40" s="71" t="str">
        <f>'Sessional + End Term Assessment'!C45</f>
        <v>GITIKA TRIVEDI</v>
      </c>
      <c r="D40" s="72">
        <v>45.333333333333329</v>
      </c>
      <c r="E40" s="53" t="str">
        <f t="shared" si="0"/>
        <v>N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6.5" customHeight="1" x14ac:dyDescent="0.35">
      <c r="A41" s="70">
        <f>'Sessional + End Term Assessment'!A46</f>
        <v>39</v>
      </c>
      <c r="B41" s="71" t="str">
        <f>'Sessional + End Term Assessment'!B46</f>
        <v>23ETCCS039</v>
      </c>
      <c r="C41" s="71" t="str">
        <f>'Sessional + End Term Assessment'!C46</f>
        <v>GOURAV CHANDALIYA</v>
      </c>
      <c r="D41" s="72">
        <v>47.666666666666664</v>
      </c>
      <c r="E41" s="53" t="str">
        <f t="shared" si="0"/>
        <v>N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6.5" customHeight="1" x14ac:dyDescent="0.35">
      <c r="A42" s="70">
        <f>'Sessional + End Term Assessment'!A47</f>
        <v>40</v>
      </c>
      <c r="B42" s="71" t="str">
        <f>'Sessional + End Term Assessment'!B47</f>
        <v>23ETCCS040</v>
      </c>
      <c r="C42" s="71" t="str">
        <f>'Sessional + End Term Assessment'!C47</f>
        <v>GOURI SHRIMALI</v>
      </c>
      <c r="D42" s="72">
        <v>57</v>
      </c>
      <c r="E42" s="53" t="str">
        <f t="shared" si="0"/>
        <v>N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6.5" customHeight="1" x14ac:dyDescent="0.35">
      <c r="A43" s="70">
        <f>'Sessional + End Term Assessment'!A48</f>
        <v>41</v>
      </c>
      <c r="B43" s="71" t="str">
        <f>'Sessional + End Term Assessment'!B48</f>
        <v>23ETCCS041</v>
      </c>
      <c r="C43" s="71" t="str">
        <f>'Sessional + End Term Assessment'!C48</f>
        <v>GURJAR NIKUNJ GIRDHARLAL</v>
      </c>
      <c r="D43" s="72">
        <v>50</v>
      </c>
      <c r="E43" s="53" t="str">
        <f t="shared" si="0"/>
        <v>N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6.5" customHeight="1" x14ac:dyDescent="0.35">
      <c r="A44" s="70">
        <f>'Sessional + End Term Assessment'!A49</f>
        <v>42</v>
      </c>
      <c r="B44" s="71" t="str">
        <f>'Sessional + End Term Assessment'!B49</f>
        <v>23ETCCS042</v>
      </c>
      <c r="C44" s="71" t="str">
        <f>'Sessional + End Term Assessment'!C49</f>
        <v>HARIDRUMAD SINGH JHALA</v>
      </c>
      <c r="D44" s="72">
        <v>47.666666666666664</v>
      </c>
      <c r="E44" s="53" t="str">
        <f t="shared" si="0"/>
        <v>N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6.5" customHeight="1" x14ac:dyDescent="0.35">
      <c r="A45" s="70">
        <f>'Sessional + End Term Assessment'!A50</f>
        <v>43</v>
      </c>
      <c r="B45" s="71" t="str">
        <f>'Sessional + End Term Assessment'!B50</f>
        <v>23ETCCS043</v>
      </c>
      <c r="C45" s="71" t="str">
        <f>'Sessional + End Term Assessment'!C50</f>
        <v>HARSH KUMAWAT</v>
      </c>
      <c r="D45" s="72">
        <v>45.333333333333329</v>
      </c>
      <c r="E45" s="53" t="str">
        <f t="shared" si="0"/>
        <v>N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6.5" customHeight="1" x14ac:dyDescent="0.35">
      <c r="A46" s="70">
        <f>'Sessional + End Term Assessment'!A51</f>
        <v>44</v>
      </c>
      <c r="B46" s="71" t="str">
        <f>'Sessional + End Term Assessment'!B51</f>
        <v>23ETCCS044</v>
      </c>
      <c r="C46" s="71" t="str">
        <f>'Sessional + End Term Assessment'!C51</f>
        <v>HASMUKH SUTHAR</v>
      </c>
      <c r="D46" s="72">
        <v>66.333333333333329</v>
      </c>
      <c r="E46" s="53" t="str">
        <f t="shared" si="0"/>
        <v>N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6.5" customHeight="1" x14ac:dyDescent="0.35">
      <c r="A47" s="70">
        <f>'Sessional + End Term Assessment'!A52</f>
        <v>45</v>
      </c>
      <c r="B47" s="71" t="str">
        <f>'Sessional + End Term Assessment'!B52</f>
        <v>23ETCCS045</v>
      </c>
      <c r="C47" s="71" t="str">
        <f>'Sessional + End Term Assessment'!C52</f>
        <v>HIMANSHI AGARWAL</v>
      </c>
      <c r="D47" s="72">
        <v>54.666666666666671</v>
      </c>
      <c r="E47" s="53" t="str">
        <f t="shared" si="0"/>
        <v>N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6.5" customHeight="1" x14ac:dyDescent="0.35">
      <c r="A48" s="70">
        <f>'Sessional + End Term Assessment'!A53</f>
        <v>46</v>
      </c>
      <c r="B48" s="71" t="str">
        <f>'Sessional + End Term Assessment'!B53</f>
        <v>23ETCCS046</v>
      </c>
      <c r="C48" s="71" t="str">
        <f>'Sessional + End Term Assessment'!C53</f>
        <v>HIMESH SHRIMALI</v>
      </c>
      <c r="D48" s="72">
        <v>66.333333333333329</v>
      </c>
      <c r="E48" s="53" t="str">
        <f t="shared" si="0"/>
        <v>N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6.5" customHeight="1" x14ac:dyDescent="0.35">
      <c r="A49" s="70">
        <f>'Sessional + End Term Assessment'!A54</f>
        <v>47</v>
      </c>
      <c r="B49" s="71" t="str">
        <f>'Sessional + End Term Assessment'!B54</f>
        <v>23ETCCS047</v>
      </c>
      <c r="C49" s="71" t="str">
        <f>'Sessional + End Term Assessment'!C54</f>
        <v>HIYA KARANPURIA</v>
      </c>
      <c r="D49" s="72">
        <v>57</v>
      </c>
      <c r="E49" s="53" t="str">
        <f t="shared" si="0"/>
        <v>N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6.5" customHeight="1" x14ac:dyDescent="0.35">
      <c r="A50" s="70">
        <f>'Sessional + End Term Assessment'!A55</f>
        <v>48</v>
      </c>
      <c r="B50" s="71" t="str">
        <f>'Sessional + End Term Assessment'!B55</f>
        <v>23ETCCS048</v>
      </c>
      <c r="C50" s="71" t="str">
        <f>'Sessional + End Term Assessment'!C55</f>
        <v>ISHWAR SONI</v>
      </c>
      <c r="D50" s="72">
        <v>47.666666666666664</v>
      </c>
      <c r="E50" s="53" t="str">
        <f t="shared" si="0"/>
        <v>N</v>
      </c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6.5" customHeight="1" x14ac:dyDescent="0.35">
      <c r="A51" s="70">
        <f>'Sessional + End Term Assessment'!A56</f>
        <v>49</v>
      </c>
      <c r="B51" s="71" t="str">
        <f>'Sessional + End Term Assessment'!B56</f>
        <v>23ETCCS049</v>
      </c>
      <c r="C51" s="71" t="str">
        <f>'Sessional + End Term Assessment'!C56</f>
        <v>IVANSHI AGRAWAL</v>
      </c>
      <c r="D51" s="72">
        <v>45.333333333333329</v>
      </c>
      <c r="E51" s="53" t="str">
        <f t="shared" si="0"/>
        <v>N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6.5" customHeight="1" x14ac:dyDescent="0.35">
      <c r="A52" s="70">
        <f>'Sessional + End Term Assessment'!A57</f>
        <v>50</v>
      </c>
      <c r="B52" s="71" t="str">
        <f>'Sessional + End Term Assessment'!B57</f>
        <v>23ETCCS050</v>
      </c>
      <c r="C52" s="71" t="str">
        <f>'Sessional + End Term Assessment'!C57</f>
        <v>JAIDEEP SINGH RAO</v>
      </c>
      <c r="D52" s="72">
        <v>61.666666666666671</v>
      </c>
      <c r="E52" s="53" t="str">
        <f t="shared" si="0"/>
        <v>N</v>
      </c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6.5" customHeight="1" x14ac:dyDescent="0.35">
      <c r="A53" s="70">
        <f>'Sessional + End Term Assessment'!A58</f>
        <v>51</v>
      </c>
      <c r="B53" s="71" t="str">
        <f>'Sessional + End Term Assessment'!B58</f>
        <v>23ETCCS051</v>
      </c>
      <c r="C53" s="71" t="str">
        <f>'Sessional + End Term Assessment'!C58</f>
        <v>JAISHEEL JAIN</v>
      </c>
      <c r="D53" s="72">
        <v>64</v>
      </c>
      <c r="E53" s="53" t="str">
        <f t="shared" si="0"/>
        <v>N</v>
      </c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6.5" customHeight="1" x14ac:dyDescent="0.35">
      <c r="A54" s="70">
        <f>'Sessional + End Term Assessment'!A59</f>
        <v>52</v>
      </c>
      <c r="B54" s="71" t="str">
        <f>'Sessional + End Term Assessment'!B59</f>
        <v>23ETCCS052</v>
      </c>
      <c r="C54" s="71" t="str">
        <f>'Sessional + End Term Assessment'!C59</f>
        <v>JAY NIGAM</v>
      </c>
      <c r="D54" s="72">
        <v>54.666666666666671</v>
      </c>
      <c r="E54" s="53" t="str">
        <f t="shared" si="0"/>
        <v>N</v>
      </c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6.5" customHeight="1" x14ac:dyDescent="0.35">
      <c r="A55" s="70">
        <f>'Sessional + End Term Assessment'!A60</f>
        <v>53</v>
      </c>
      <c r="B55" s="71" t="str">
        <f>'Sessional + End Term Assessment'!B60</f>
        <v>23ETCCS053</v>
      </c>
      <c r="C55" s="71" t="str">
        <f>'Sessional + End Term Assessment'!C60</f>
        <v>JAY SHARMA</v>
      </c>
      <c r="D55" s="72">
        <v>52.333333333333329</v>
      </c>
      <c r="E55" s="53" t="str">
        <f t="shared" si="0"/>
        <v>N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6.5" customHeight="1" x14ac:dyDescent="0.35">
      <c r="A56" s="70">
        <f>'Sessional + End Term Assessment'!A61</f>
        <v>54</v>
      </c>
      <c r="B56" s="71" t="str">
        <f>'Sessional + End Term Assessment'!B61</f>
        <v>23ETCCS054</v>
      </c>
      <c r="C56" s="71" t="str">
        <f>'Sessional + End Term Assessment'!C61</f>
        <v>JAY SINGHVI</v>
      </c>
      <c r="D56" s="72">
        <v>68.666666666666671</v>
      </c>
      <c r="E56" s="53" t="str">
        <f t="shared" si="0"/>
        <v>N</v>
      </c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6.5" customHeight="1" x14ac:dyDescent="0.35">
      <c r="A57" s="70">
        <f>'Sessional + End Term Assessment'!A62</f>
        <v>55</v>
      </c>
      <c r="B57" s="71" t="str">
        <f>'Sessional + End Term Assessment'!B62</f>
        <v>23ETCCS055</v>
      </c>
      <c r="C57" s="71" t="str">
        <f>'Sessional + End Term Assessment'!C62</f>
        <v>JAYA SINGH</v>
      </c>
      <c r="D57" s="72">
        <v>47.666666666666664</v>
      </c>
      <c r="E57" s="53" t="str">
        <f t="shared" si="0"/>
        <v>N</v>
      </c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6.5" customHeight="1" x14ac:dyDescent="0.35">
      <c r="A58" s="70">
        <f>'Sessional + End Term Assessment'!A63</f>
        <v>56</v>
      </c>
      <c r="B58" s="71" t="str">
        <f>'Sessional + End Term Assessment'!B63</f>
        <v>23ETCCS056</v>
      </c>
      <c r="C58" s="71" t="str">
        <f>'Sessional + End Term Assessment'!C63</f>
        <v>JAYAM JAIN</v>
      </c>
      <c r="D58" s="72">
        <v>57</v>
      </c>
      <c r="E58" s="53" t="str">
        <f t="shared" si="0"/>
        <v>N</v>
      </c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6.5" customHeight="1" x14ac:dyDescent="0.35">
      <c r="A59" s="70">
        <f>'Sessional + End Term Assessment'!A64</f>
        <v>57</v>
      </c>
      <c r="B59" s="71" t="str">
        <f>'Sessional + End Term Assessment'!B64</f>
        <v>23ETCCS057</v>
      </c>
      <c r="C59" s="71" t="str">
        <f>'Sessional + End Term Assessment'!C64</f>
        <v>JAYESH GAYRI</v>
      </c>
      <c r="D59" s="72">
        <v>45.333333333333329</v>
      </c>
      <c r="E59" s="53" t="str">
        <f t="shared" si="0"/>
        <v>N</v>
      </c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6.5" customHeight="1" x14ac:dyDescent="0.35">
      <c r="A60" s="70">
        <f>'Sessional + End Term Assessment'!A65</f>
        <v>58</v>
      </c>
      <c r="B60" s="71" t="str">
        <f>'Sessional + End Term Assessment'!B65</f>
        <v>23ETCCS058</v>
      </c>
      <c r="C60" s="71" t="str">
        <f>'Sessional + End Term Assessment'!C65</f>
        <v>JAYESH KALYANA</v>
      </c>
      <c r="D60" s="72">
        <v>47.666666666666664</v>
      </c>
      <c r="E60" s="53" t="str">
        <f t="shared" si="0"/>
        <v>N</v>
      </c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6.5" customHeight="1" x14ac:dyDescent="0.35">
      <c r="A61" s="70">
        <f>'Sessional + End Term Assessment'!A66</f>
        <v>59</v>
      </c>
      <c r="B61" s="71" t="str">
        <f>'Sessional + End Term Assessment'!B66</f>
        <v>23ETCCS059</v>
      </c>
      <c r="C61" s="71" t="str">
        <f>'Sessional + End Term Assessment'!C66</f>
        <v>KANISHK RAJAWAT</v>
      </c>
      <c r="D61" s="72">
        <v>47.666666666666664</v>
      </c>
      <c r="E61" s="53" t="str">
        <f t="shared" si="0"/>
        <v>N</v>
      </c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6.5" customHeight="1" x14ac:dyDescent="0.35">
      <c r="A62" s="70">
        <f>'Sessional + End Term Assessment'!A67</f>
        <v>60</v>
      </c>
      <c r="B62" s="71" t="str">
        <f>'Sessional + End Term Assessment'!B67</f>
        <v>23ETCCS060</v>
      </c>
      <c r="C62" s="71" t="str">
        <f>'Sessional + End Term Assessment'!C67</f>
        <v>KAVISH PATEL</v>
      </c>
      <c r="D62" s="72">
        <v>52.333333333333329</v>
      </c>
      <c r="E62" s="53" t="str">
        <f t="shared" si="0"/>
        <v>N</v>
      </c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6.5" customHeight="1" x14ac:dyDescent="0.35">
      <c r="A63" s="70">
        <f>'Sessional + End Term Assessment'!A68</f>
        <v>61</v>
      </c>
      <c r="B63" s="71" t="str">
        <f>'Sessional + End Term Assessment'!B68</f>
        <v>23ETCCS061</v>
      </c>
      <c r="C63" s="71" t="str">
        <f>'Sessional + End Term Assessment'!C68</f>
        <v>KHUSHAL DAK</v>
      </c>
      <c r="D63" s="72">
        <v>54.666666666666671</v>
      </c>
      <c r="E63" s="53" t="str">
        <f t="shared" si="0"/>
        <v>N</v>
      </c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6.5" customHeight="1" x14ac:dyDescent="0.35">
      <c r="A64" s="70">
        <f>'Sessional + End Term Assessment'!A69</f>
        <v>62</v>
      </c>
      <c r="B64" s="71" t="str">
        <f>'Sessional + End Term Assessment'!B69</f>
        <v>23ETCCS062</v>
      </c>
      <c r="C64" s="71" t="str">
        <f>'Sessional + End Term Assessment'!C69</f>
        <v>KHUSHAL TAMBAR</v>
      </c>
      <c r="D64" s="72">
        <v>45.333333333333329</v>
      </c>
      <c r="E64" s="53" t="str">
        <f t="shared" si="0"/>
        <v>N</v>
      </c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6.5" customHeight="1" x14ac:dyDescent="0.35">
      <c r="A65" s="70">
        <f>'Sessional + End Term Assessment'!A70</f>
        <v>63</v>
      </c>
      <c r="B65" s="71" t="str">
        <f>'Sessional + End Term Assessment'!B70</f>
        <v>23ETCCS063</v>
      </c>
      <c r="C65" s="71" t="str">
        <f>'Sessional + End Term Assessment'!C70</f>
        <v>KHUSHBU BISHT</v>
      </c>
      <c r="D65" s="72">
        <v>59.333333333333336</v>
      </c>
      <c r="E65" s="53" t="str">
        <f t="shared" si="0"/>
        <v>N</v>
      </c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6.5" customHeight="1" x14ac:dyDescent="0.35">
      <c r="A66" s="70">
        <f>'Sessional + End Term Assessment'!A71</f>
        <v>64</v>
      </c>
      <c r="B66" s="71" t="str">
        <f>'Sessional + End Term Assessment'!B71</f>
        <v>23ETCCS064</v>
      </c>
      <c r="C66" s="71" t="str">
        <f>'Sessional + End Term Assessment'!C71</f>
        <v>KHUSHI JAIN</v>
      </c>
      <c r="D66" s="72">
        <v>61.666666666666671</v>
      </c>
      <c r="E66" s="53" t="str">
        <f t="shared" si="0"/>
        <v>N</v>
      </c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6.5" customHeight="1" x14ac:dyDescent="0.35">
      <c r="A67" s="70">
        <f>'Sessional + End Term Assessment'!A72</f>
        <v>65</v>
      </c>
      <c r="B67" s="71" t="str">
        <f>'Sessional + End Term Assessment'!B72</f>
        <v>23ETCCS065</v>
      </c>
      <c r="C67" s="71" t="str">
        <f>'Sessional + End Term Assessment'!C72</f>
        <v>KOMAL SHARMA</v>
      </c>
      <c r="D67" s="72">
        <v>47.666666666666664</v>
      </c>
      <c r="E67" s="53" t="str">
        <f t="shared" si="0"/>
        <v>N</v>
      </c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6.5" customHeight="1" x14ac:dyDescent="0.35">
      <c r="A68" s="70">
        <f>'Sessional + End Term Assessment'!A73</f>
        <v>66</v>
      </c>
      <c r="B68" s="71" t="str">
        <f>'Sessional + End Term Assessment'!B73</f>
        <v>23ETCCS066</v>
      </c>
      <c r="C68" s="71" t="str">
        <f>'Sessional + End Term Assessment'!C73</f>
        <v>KRATIK SHARMA</v>
      </c>
      <c r="D68" s="72">
        <v>50</v>
      </c>
      <c r="E68" s="53" t="str">
        <f t="shared" si="0"/>
        <v>N</v>
      </c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6.5" customHeight="1" x14ac:dyDescent="0.35">
      <c r="A69" s="70">
        <f>'Sessional + End Term Assessment'!A74</f>
        <v>67</v>
      </c>
      <c r="B69" s="71" t="str">
        <f>'Sessional + End Term Assessment'!B74</f>
        <v>23ETCCS067</v>
      </c>
      <c r="C69" s="71" t="str">
        <f>'Sessional + End Term Assessment'!C74</f>
        <v>KRISHNA DOSHI</v>
      </c>
      <c r="D69" s="72">
        <v>61.666666666666671</v>
      </c>
      <c r="E69" s="53" t="str">
        <f t="shared" si="0"/>
        <v>N</v>
      </c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6.5" customHeight="1" x14ac:dyDescent="0.35">
      <c r="A70" s="70">
        <f>'Sessional + End Term Assessment'!A75</f>
        <v>68</v>
      </c>
      <c r="B70" s="71" t="str">
        <f>'Sessional + End Term Assessment'!B75</f>
        <v>23ETCCS068</v>
      </c>
      <c r="C70" s="71" t="str">
        <f>'Sessional + End Term Assessment'!C75</f>
        <v>KUASHAL KUMAWAT</v>
      </c>
      <c r="D70" s="72">
        <v>47.666666666666664</v>
      </c>
      <c r="E70" s="53" t="str">
        <f t="shared" si="0"/>
        <v>N</v>
      </c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6.5" customHeight="1" x14ac:dyDescent="0.35">
      <c r="A71" s="70">
        <f>'Sessional + End Term Assessment'!A76</f>
        <v>69</v>
      </c>
      <c r="B71" s="71" t="str">
        <f>'Sessional + End Term Assessment'!B76</f>
        <v>23ETCCS069</v>
      </c>
      <c r="C71" s="71" t="str">
        <f>'Sessional + End Term Assessment'!C76</f>
        <v>LAKSH PATEL</v>
      </c>
      <c r="D71" s="72">
        <v>47.666666666666664</v>
      </c>
      <c r="E71" s="53" t="str">
        <f t="shared" si="0"/>
        <v>N</v>
      </c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6.5" customHeight="1" x14ac:dyDescent="0.35">
      <c r="A72" s="70">
        <f>'Sessional + End Term Assessment'!A77</f>
        <v>70</v>
      </c>
      <c r="B72" s="71" t="str">
        <f>'Sessional + End Term Assessment'!B77</f>
        <v>23ETCCS070</v>
      </c>
      <c r="C72" s="71" t="str">
        <f>'Sessional + End Term Assessment'!C77</f>
        <v>LAKSHITA CHUNDAWAT</v>
      </c>
      <c r="D72" s="72">
        <v>59.333333333333336</v>
      </c>
      <c r="E72" s="53" t="str">
        <f t="shared" si="0"/>
        <v>N</v>
      </c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6.5" customHeight="1" x14ac:dyDescent="0.35">
      <c r="A73" s="70">
        <f>'Sessional + End Term Assessment'!A78</f>
        <v>71</v>
      </c>
      <c r="B73" s="71" t="str">
        <f>'Sessional + End Term Assessment'!B78</f>
        <v>23ETCCS071</v>
      </c>
      <c r="C73" s="71" t="str">
        <f>'Sessional + End Term Assessment'!C78</f>
        <v>LAKSHYARAJ PURBIA</v>
      </c>
      <c r="D73" s="72">
        <v>45.333333333333329</v>
      </c>
      <c r="E73" s="53" t="str">
        <f t="shared" si="0"/>
        <v>N</v>
      </c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6.5" customHeight="1" x14ac:dyDescent="0.35">
      <c r="A74" s="70">
        <f>'Sessional + End Term Assessment'!A79</f>
        <v>72</v>
      </c>
      <c r="B74" s="71" t="str">
        <f>'Sessional + End Term Assessment'!B79</f>
        <v>23ETCCS072</v>
      </c>
      <c r="C74" s="71" t="str">
        <f>'Sessional + End Term Assessment'!C79</f>
        <v>LALIT SUTHAR</v>
      </c>
      <c r="D74" s="72">
        <v>68.666666666666671</v>
      </c>
      <c r="E74" s="53" t="str">
        <f t="shared" si="0"/>
        <v>N</v>
      </c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6.5" customHeight="1" x14ac:dyDescent="0.35">
      <c r="A75" s="70">
        <f>'Sessional + End Term Assessment'!A80</f>
        <v>73</v>
      </c>
      <c r="B75" s="71" t="str">
        <f>'Sessional + End Term Assessment'!B80</f>
        <v>23ETCCS073</v>
      </c>
      <c r="C75" s="71" t="str">
        <f>'Sessional + End Term Assessment'!C80</f>
        <v>MANAN JAIN</v>
      </c>
      <c r="D75" s="72">
        <v>47.666666666666664</v>
      </c>
      <c r="E75" s="53" t="str">
        <f t="shared" si="0"/>
        <v>N</v>
      </c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6.5" customHeight="1" x14ac:dyDescent="0.35">
      <c r="A76" s="70">
        <f>'Sessional + End Term Assessment'!A81</f>
        <v>74</v>
      </c>
      <c r="B76" s="71" t="str">
        <f>'Sessional + End Term Assessment'!B81</f>
        <v>23ETCCS074</v>
      </c>
      <c r="C76" s="71" t="str">
        <f>'Sessional + End Term Assessment'!C81</f>
        <v>MANAN MEHTA</v>
      </c>
      <c r="D76" s="72">
        <v>47.666666666666664</v>
      </c>
      <c r="E76" s="53" t="str">
        <f t="shared" si="0"/>
        <v>N</v>
      </c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6.5" customHeight="1" x14ac:dyDescent="0.35">
      <c r="A77" s="70">
        <f>'Sessional + End Term Assessment'!A82</f>
        <v>75</v>
      </c>
      <c r="B77" s="71" t="str">
        <f>'Sessional + End Term Assessment'!B82</f>
        <v>23ETCCS075</v>
      </c>
      <c r="C77" s="71" t="str">
        <f>'Sessional + End Term Assessment'!C82</f>
        <v>MANISH SUTHAR</v>
      </c>
      <c r="D77" s="72">
        <v>52.333333333333329</v>
      </c>
      <c r="E77" s="53" t="str">
        <f t="shared" si="0"/>
        <v>N</v>
      </c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6.5" customHeight="1" x14ac:dyDescent="0.35">
      <c r="A78" s="70">
        <f>'Sessional + End Term Assessment'!A83</f>
        <v>76</v>
      </c>
      <c r="B78" s="71" t="str">
        <f>'Sessional + End Term Assessment'!B83</f>
        <v>23ETCCS076</v>
      </c>
      <c r="C78" s="71" t="str">
        <f>'Sessional + End Term Assessment'!C83</f>
        <v>MANRAJ SINGH CHOUHAN</v>
      </c>
      <c r="D78" s="72">
        <v>47.666666666666664</v>
      </c>
      <c r="E78" s="53" t="str">
        <f t="shared" si="0"/>
        <v>N</v>
      </c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6.5" customHeight="1" x14ac:dyDescent="0.35">
      <c r="A79" s="70">
        <f>'Sessional + End Term Assessment'!A84</f>
        <v>77</v>
      </c>
      <c r="B79" s="71" t="str">
        <f>'Sessional + End Term Assessment'!B84</f>
        <v>23ETCCS077</v>
      </c>
      <c r="C79" s="71" t="str">
        <f>'Sessional + End Term Assessment'!C84</f>
        <v>MAYANK KUMAR GAUTAM</v>
      </c>
      <c r="D79" s="72">
        <v>54.666666666666671</v>
      </c>
      <c r="E79" s="53" t="str">
        <f t="shared" si="0"/>
        <v>N</v>
      </c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6.5" customHeight="1" x14ac:dyDescent="0.35">
      <c r="A80" s="70">
        <f>'Sessional + End Term Assessment'!A85</f>
        <v>78</v>
      </c>
      <c r="B80" s="71" t="str">
        <f>'Sessional + End Term Assessment'!B85</f>
        <v>23ETCCS078</v>
      </c>
      <c r="C80" s="71" t="str">
        <f>'Sessional + End Term Assessment'!C85</f>
        <v>MAYANK LOHAR</v>
      </c>
      <c r="D80" s="72">
        <v>54.666666666666671</v>
      </c>
      <c r="E80" s="53" t="str">
        <f t="shared" si="0"/>
        <v>N</v>
      </c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6.5" customHeight="1" x14ac:dyDescent="0.35">
      <c r="A81" s="70">
        <f>'Sessional + End Term Assessment'!A86</f>
        <v>79</v>
      </c>
      <c r="B81" s="71" t="str">
        <f>'Sessional + End Term Assessment'!B86</f>
        <v>23ETCCS079</v>
      </c>
      <c r="C81" s="71" t="str">
        <f>'Sessional + End Term Assessment'!C86</f>
        <v>MEET SHARMA</v>
      </c>
      <c r="D81" s="72">
        <v>52.333333333333329</v>
      </c>
      <c r="E81" s="53" t="str">
        <f t="shared" si="0"/>
        <v>N</v>
      </c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6.5" customHeight="1" x14ac:dyDescent="0.35">
      <c r="A82" s="70">
        <f>'Sessional + End Term Assessment'!A87</f>
        <v>80</v>
      </c>
      <c r="B82" s="71" t="str">
        <f>'Sessional + End Term Assessment'!B87</f>
        <v>23ETCCS080</v>
      </c>
      <c r="C82" s="71" t="str">
        <f>'Sessional + End Term Assessment'!C87</f>
        <v>MISHIKA PARIKH</v>
      </c>
      <c r="D82" s="72">
        <v>47.666666666666664</v>
      </c>
      <c r="E82" s="53" t="str">
        <f t="shared" si="0"/>
        <v>N</v>
      </c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6.5" customHeight="1" x14ac:dyDescent="0.35">
      <c r="A83" s="70">
        <f>'Sessional + End Term Assessment'!A88</f>
        <v>81</v>
      </c>
      <c r="B83" s="71" t="str">
        <f>'Sessional + End Term Assessment'!B88</f>
        <v>23ETCCS081</v>
      </c>
      <c r="C83" s="71" t="str">
        <f>'Sessional + End Term Assessment'!C88</f>
        <v>MOHIT KUMAR KALAL</v>
      </c>
      <c r="D83" s="72">
        <v>45.333333333333329</v>
      </c>
      <c r="E83" s="53" t="str">
        <f t="shared" si="0"/>
        <v>N</v>
      </c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6.5" customHeight="1" x14ac:dyDescent="0.35">
      <c r="A84" s="70">
        <f>'Sessional + End Term Assessment'!A89</f>
        <v>82</v>
      </c>
      <c r="B84" s="71" t="str">
        <f>'Sessional + End Term Assessment'!B89</f>
        <v>23ETCCS082</v>
      </c>
      <c r="C84" s="71" t="str">
        <f>'Sessional + End Term Assessment'!C89</f>
        <v>MOHIT MALI</v>
      </c>
      <c r="D84" s="72">
        <v>47.666666666666664</v>
      </c>
      <c r="E84" s="53" t="str">
        <f t="shared" si="0"/>
        <v>N</v>
      </c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6.5" customHeight="1" x14ac:dyDescent="0.35">
      <c r="A85" s="70">
        <f>'Sessional + End Term Assessment'!A90</f>
        <v>83</v>
      </c>
      <c r="B85" s="71" t="str">
        <f>'Sessional + End Term Assessment'!B90</f>
        <v>23ETCCS083</v>
      </c>
      <c r="C85" s="71" t="str">
        <f>'Sessional + End Term Assessment'!C90</f>
        <v>MRADUL BAHETI</v>
      </c>
      <c r="D85" s="72">
        <v>66.333333333333329</v>
      </c>
      <c r="E85" s="53" t="str">
        <f t="shared" si="0"/>
        <v>N</v>
      </c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6.5" customHeight="1" x14ac:dyDescent="0.35">
      <c r="A86" s="70">
        <f>'Sessional + End Term Assessment'!A91</f>
        <v>84</v>
      </c>
      <c r="B86" s="71" t="str">
        <f>'Sessional + End Term Assessment'!B91</f>
        <v>23ETCCS084</v>
      </c>
      <c r="C86" s="71" t="str">
        <f>'Sessional + End Term Assessment'!C91</f>
        <v>MS.BHAVYA SAHU</v>
      </c>
      <c r="D86" s="72">
        <v>57</v>
      </c>
      <c r="E86" s="53" t="str">
        <f t="shared" si="0"/>
        <v>N</v>
      </c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6.5" customHeight="1" x14ac:dyDescent="0.35">
      <c r="A87" s="70">
        <f>'Sessional + End Term Assessment'!A92</f>
        <v>85</v>
      </c>
      <c r="B87" s="71" t="str">
        <f>'Sessional + End Term Assessment'!B92</f>
        <v>23ETCCS085</v>
      </c>
      <c r="C87" s="71" t="str">
        <f>'Sessional + End Term Assessment'!C92</f>
        <v>MS.BHUVIKA SHARMA</v>
      </c>
      <c r="D87" s="72">
        <v>59.333333333333336</v>
      </c>
      <c r="E87" s="53" t="str">
        <f t="shared" si="0"/>
        <v>N</v>
      </c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6.5" customHeight="1" x14ac:dyDescent="0.35">
      <c r="A88" s="70">
        <f>'Sessional + End Term Assessment'!A93</f>
        <v>86</v>
      </c>
      <c r="B88" s="71" t="str">
        <f>'Sessional + End Term Assessment'!B93</f>
        <v>23ETCCS086</v>
      </c>
      <c r="C88" s="71" t="str">
        <f>'Sessional + End Term Assessment'!C93</f>
        <v>MS.CHARU MALI</v>
      </c>
      <c r="D88" s="72">
        <v>61.666666666666671</v>
      </c>
      <c r="E88" s="53" t="str">
        <f t="shared" si="0"/>
        <v>N</v>
      </c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6.5" customHeight="1" x14ac:dyDescent="0.35">
      <c r="A89" s="70">
        <f>'Sessional + End Term Assessment'!A94</f>
        <v>87</v>
      </c>
      <c r="B89" s="71" t="str">
        <f>'Sessional + End Term Assessment'!B94</f>
        <v>23ETCCS087</v>
      </c>
      <c r="C89" s="71" t="str">
        <f>'Sessional + End Term Assessment'!C94</f>
        <v>MS.EKTA JOSHI</v>
      </c>
      <c r="D89" s="72">
        <v>57</v>
      </c>
      <c r="E89" s="53" t="str">
        <f t="shared" si="0"/>
        <v>N</v>
      </c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6.5" customHeight="1" x14ac:dyDescent="0.35">
      <c r="A90" s="70">
        <f>'Sessional + End Term Assessment'!A95</f>
        <v>88</v>
      </c>
      <c r="B90" s="71" t="str">
        <f>'Sessional + End Term Assessment'!B95</f>
        <v>23ETCCS088</v>
      </c>
      <c r="C90" s="71" t="str">
        <f>'Sessional + End Term Assessment'!C95</f>
        <v>MS.ISHI BHAVSAR</v>
      </c>
      <c r="D90" s="72">
        <v>64</v>
      </c>
      <c r="E90" s="53" t="str">
        <f t="shared" si="0"/>
        <v>N</v>
      </c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6.5" customHeight="1" x14ac:dyDescent="0.35">
      <c r="A91" s="70">
        <f>'Sessional + End Term Assessment'!A96</f>
        <v>89</v>
      </c>
      <c r="B91" s="71" t="str">
        <f>'Sessional + End Term Assessment'!B96</f>
        <v>23ETCCS089</v>
      </c>
      <c r="C91" s="71" t="str">
        <f>'Sessional + End Term Assessment'!C96</f>
        <v>MS.KAJAL JOSHI</v>
      </c>
      <c r="D91" s="72">
        <v>59.333333333333336</v>
      </c>
      <c r="E91" s="53" t="str">
        <f t="shared" si="0"/>
        <v>N</v>
      </c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6.5" customHeight="1" x14ac:dyDescent="0.35">
      <c r="A92" s="70">
        <f>'Sessional + End Term Assessment'!A97</f>
        <v>90</v>
      </c>
      <c r="B92" s="71" t="str">
        <f>'Sessional + End Term Assessment'!B97</f>
        <v>23ETCCS090</v>
      </c>
      <c r="C92" s="71" t="str">
        <f>'Sessional + End Term Assessment'!C97</f>
        <v>MS.KASHISH SONI</v>
      </c>
      <c r="D92" s="72">
        <v>61.666666666666671</v>
      </c>
      <c r="E92" s="53" t="str">
        <f t="shared" si="0"/>
        <v>N</v>
      </c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6.5" customHeight="1" x14ac:dyDescent="0.35">
      <c r="A93" s="70">
        <f>'Sessional + End Term Assessment'!A98</f>
        <v>91</v>
      </c>
      <c r="B93" s="71" t="str">
        <f>'Sessional + End Term Assessment'!B98</f>
        <v>23ETCCS091</v>
      </c>
      <c r="C93" s="71" t="str">
        <f>'Sessional + End Term Assessment'!C98</f>
        <v>MS.KINSHUL YADAV</v>
      </c>
      <c r="D93" s="72">
        <v>59.333333333333336</v>
      </c>
      <c r="E93" s="53" t="str">
        <f t="shared" si="0"/>
        <v>N</v>
      </c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6.5" customHeight="1" x14ac:dyDescent="0.35">
      <c r="A94" s="70">
        <f>'Sessional + End Term Assessment'!A99</f>
        <v>92</v>
      </c>
      <c r="B94" s="71" t="str">
        <f>'Sessional + End Term Assessment'!B99</f>
        <v>23ETCCS092</v>
      </c>
      <c r="C94" s="71" t="str">
        <f>'Sessional + End Term Assessment'!C99</f>
        <v>MS.KUMKUM LOHIYA</v>
      </c>
      <c r="D94" s="72">
        <v>66.333333333333329</v>
      </c>
      <c r="E94" s="53" t="str">
        <f t="shared" si="0"/>
        <v>N</v>
      </c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6.5" customHeight="1" x14ac:dyDescent="0.35">
      <c r="A95" s="70">
        <f>'Sessional + End Term Assessment'!A100</f>
        <v>93</v>
      </c>
      <c r="B95" s="71" t="str">
        <f>'Sessional + End Term Assessment'!B100</f>
        <v>23ETCCS093</v>
      </c>
      <c r="C95" s="71" t="str">
        <f>'Sessional + End Term Assessment'!C100</f>
        <v>MS.LUBHANSHI RATHORE</v>
      </c>
      <c r="D95" s="72">
        <v>57</v>
      </c>
      <c r="E95" s="53" t="str">
        <f t="shared" si="0"/>
        <v>N</v>
      </c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6.5" customHeight="1" x14ac:dyDescent="0.35">
      <c r="A96" s="70">
        <f>'Sessional + End Term Assessment'!A101</f>
        <v>94</v>
      </c>
      <c r="B96" s="71" t="str">
        <f>'Sessional + End Term Assessment'!B101</f>
        <v>23ETCCS094</v>
      </c>
      <c r="C96" s="71" t="str">
        <f>'Sessional + End Term Assessment'!C101</f>
        <v>MS.LUCKY OJHA</v>
      </c>
      <c r="D96" s="72">
        <v>66.333333333333329</v>
      </c>
      <c r="E96" s="53" t="str">
        <f t="shared" si="0"/>
        <v>N</v>
      </c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6.5" customHeight="1" x14ac:dyDescent="0.35">
      <c r="A97" s="70">
        <f>'Sessional + End Term Assessment'!A102</f>
        <v>95</v>
      </c>
      <c r="B97" s="71" t="str">
        <f>'Sessional + End Term Assessment'!B102</f>
        <v>23ETCCS095</v>
      </c>
      <c r="C97" s="71" t="str">
        <f>'Sessional + End Term Assessment'!C102</f>
        <v>MS.MAHIMA KUMAWAT</v>
      </c>
      <c r="D97" s="72">
        <v>57</v>
      </c>
      <c r="E97" s="53" t="str">
        <f t="shared" si="0"/>
        <v>N</v>
      </c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6.5" customHeight="1" x14ac:dyDescent="0.35">
      <c r="A98" s="70">
        <f>'Sessional + End Term Assessment'!A103</f>
        <v>96</v>
      </c>
      <c r="B98" s="71" t="str">
        <f>'Sessional + End Term Assessment'!B103</f>
        <v>23ETCCS096</v>
      </c>
      <c r="C98" s="71" t="str">
        <f>'Sessional + End Term Assessment'!C103</f>
        <v>MS.MAHIMA RAO</v>
      </c>
      <c r="D98" s="72">
        <v>54.666666666666671</v>
      </c>
      <c r="E98" s="53" t="str">
        <f t="shared" si="0"/>
        <v>N</v>
      </c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6.5" customHeight="1" x14ac:dyDescent="0.35">
      <c r="A99" s="70">
        <f>'Sessional + End Term Assessment'!A104</f>
        <v>97</v>
      </c>
      <c r="B99" s="71" t="str">
        <f>'Sessional + End Term Assessment'!B104</f>
        <v>23ETCCS097</v>
      </c>
      <c r="C99" s="71" t="str">
        <f>'Sessional + End Term Assessment'!C104</f>
        <v>MS.MANSI LOHAR</v>
      </c>
      <c r="D99" s="72">
        <v>52.333333333333329</v>
      </c>
      <c r="E99" s="53" t="str">
        <f t="shared" si="0"/>
        <v>N</v>
      </c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6.5" customHeight="1" x14ac:dyDescent="0.35">
      <c r="A100" s="70">
        <f>'Sessional + End Term Assessment'!A105</f>
        <v>98</v>
      </c>
      <c r="B100" s="71" t="str">
        <f>'Sessional + End Term Assessment'!B105</f>
        <v>23ETCCS098</v>
      </c>
      <c r="C100" s="71" t="str">
        <f>'Sessional + End Term Assessment'!C105</f>
        <v>MS.MONIKA PATEL</v>
      </c>
      <c r="D100" s="72">
        <v>50</v>
      </c>
      <c r="E100" s="53" t="str">
        <f t="shared" si="0"/>
        <v>N</v>
      </c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6.5" customHeight="1" x14ac:dyDescent="0.35">
      <c r="A101" s="70">
        <f>'Sessional + End Term Assessment'!A106</f>
        <v>99</v>
      </c>
      <c r="B101" s="71" t="str">
        <f>'Sessional + End Term Assessment'!B106</f>
        <v>23ETCCS099</v>
      </c>
      <c r="C101" s="71" t="str">
        <f>'Sessional + End Term Assessment'!C106</f>
        <v>MS.MOXI TAK</v>
      </c>
      <c r="D101" s="72">
        <v>64</v>
      </c>
      <c r="E101" s="53" t="str">
        <f t="shared" si="0"/>
        <v>N</v>
      </c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6.5" customHeight="1" x14ac:dyDescent="0.35">
      <c r="A102" s="70">
        <f>'Sessional + End Term Assessment'!A107</f>
        <v>100</v>
      </c>
      <c r="B102" s="71" t="str">
        <f>'Sessional + End Term Assessment'!B107</f>
        <v>23ETCCS100</v>
      </c>
      <c r="C102" s="71" t="str">
        <f>'Sessional + End Term Assessment'!C107</f>
        <v>MS.REENA AUDICHYA</v>
      </c>
      <c r="D102" s="72">
        <v>64</v>
      </c>
      <c r="E102" s="53" t="str">
        <f t="shared" si="0"/>
        <v>N</v>
      </c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6.5" customHeight="1" x14ac:dyDescent="0.35">
      <c r="A103" s="70">
        <f>'Sessional + End Term Assessment'!A108</f>
        <v>101</v>
      </c>
      <c r="B103" s="71" t="str">
        <f>'Sessional + End Term Assessment'!B108</f>
        <v>23ETCCS101</v>
      </c>
      <c r="C103" s="71" t="str">
        <f>'Sessional + End Term Assessment'!C108</f>
        <v>MS.TAYSIDDHI MADHVI BHAVSAR</v>
      </c>
      <c r="D103" s="72">
        <v>64</v>
      </c>
      <c r="E103" s="53" t="str">
        <f t="shared" si="0"/>
        <v>N</v>
      </c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6.5" customHeight="1" x14ac:dyDescent="0.35">
      <c r="A104" s="70">
        <f>'Sessional + End Term Assessment'!A109</f>
        <v>102</v>
      </c>
      <c r="B104" s="71" t="str">
        <f>'Sessional + End Term Assessment'!B109</f>
        <v>23ETCCS102</v>
      </c>
      <c r="C104" s="71" t="str">
        <f>'Sessional + End Term Assessment'!C109</f>
        <v>MS.USHA KUNWAR CHUNDAWAT</v>
      </c>
      <c r="D104" s="72">
        <v>61.666666666666671</v>
      </c>
      <c r="E104" s="53" t="str">
        <f t="shared" si="0"/>
        <v>N</v>
      </c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6.5" customHeight="1" x14ac:dyDescent="0.35">
      <c r="A105" s="70">
        <f>'Sessional + End Term Assessment'!A110</f>
        <v>103</v>
      </c>
      <c r="B105" s="71" t="str">
        <f>'Sessional + End Term Assessment'!B110</f>
        <v>23ETCCS103</v>
      </c>
      <c r="C105" s="71" t="str">
        <f>'Sessional + End Term Assessment'!C110</f>
        <v>MUDIT GUPTA</v>
      </c>
      <c r="D105" s="72">
        <v>61.666666666666671</v>
      </c>
      <c r="E105" s="53" t="str">
        <f t="shared" si="0"/>
        <v>N</v>
      </c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6.5" customHeight="1" x14ac:dyDescent="0.35">
      <c r="A106" s="70">
        <f>'Sessional + End Term Assessment'!A111</f>
        <v>104</v>
      </c>
      <c r="B106" s="71" t="str">
        <f>'Sessional + End Term Assessment'!B111</f>
        <v>23ETCCS104</v>
      </c>
      <c r="C106" s="71" t="str">
        <f>'Sessional + End Term Assessment'!C111</f>
        <v>NARESH SINGH BAGHEL</v>
      </c>
      <c r="D106" s="72">
        <v>71</v>
      </c>
      <c r="E106" s="53" t="str">
        <f t="shared" si="0"/>
        <v>N</v>
      </c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6.5" customHeight="1" x14ac:dyDescent="0.35">
      <c r="A107" s="70">
        <f>'Sessional + End Term Assessment'!A112</f>
        <v>105</v>
      </c>
      <c r="B107" s="71" t="str">
        <f>'Sessional + End Term Assessment'!B112</f>
        <v>23ETCCS105</v>
      </c>
      <c r="C107" s="71" t="str">
        <f>'Sessional + End Term Assessment'!C112</f>
        <v>NASRAT ANSARI</v>
      </c>
      <c r="D107" s="72">
        <v>52.333333333333329</v>
      </c>
      <c r="E107" s="53" t="str">
        <f t="shared" si="0"/>
        <v>N</v>
      </c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6.5" customHeight="1" x14ac:dyDescent="0.35">
      <c r="A108" s="70">
        <f>'Sessional + End Term Assessment'!A113</f>
        <v>106</v>
      </c>
      <c r="B108" s="71" t="str">
        <f>'Sessional + End Term Assessment'!B113</f>
        <v>23ETCCS106</v>
      </c>
      <c r="C108" s="71" t="str">
        <f>'Sessional + End Term Assessment'!C113</f>
        <v>NIKHIL SHARMA</v>
      </c>
      <c r="D108" s="72">
        <v>47.666666666666664</v>
      </c>
      <c r="E108" s="53" t="str">
        <f t="shared" si="0"/>
        <v>N</v>
      </c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6.5" customHeight="1" x14ac:dyDescent="0.35">
      <c r="A109" s="70">
        <f>'Sessional + End Term Assessment'!A114</f>
        <v>107</v>
      </c>
      <c r="B109" s="71" t="str">
        <f>'Sessional + End Term Assessment'!B114</f>
        <v>23ETCCS107</v>
      </c>
      <c r="C109" s="71" t="str">
        <f>'Sessional + End Term Assessment'!C114</f>
        <v>NIKHIL SUTHAR</v>
      </c>
      <c r="D109" s="72">
        <v>57</v>
      </c>
      <c r="E109" s="53" t="str">
        <f t="shared" si="0"/>
        <v>N</v>
      </c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6.5" customHeight="1" x14ac:dyDescent="0.35">
      <c r="A110" s="70">
        <f>'Sessional + End Term Assessment'!A115</f>
        <v>108</v>
      </c>
      <c r="B110" s="71" t="str">
        <f>'Sessional + End Term Assessment'!B115</f>
        <v>23ETCCS108</v>
      </c>
      <c r="C110" s="71" t="str">
        <f>'Sessional + End Term Assessment'!C115</f>
        <v>NIKITA DANGI</v>
      </c>
      <c r="D110" s="72">
        <v>64</v>
      </c>
      <c r="E110" s="53" t="str">
        <f t="shared" si="0"/>
        <v>N</v>
      </c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6.5" customHeight="1" x14ac:dyDescent="0.35">
      <c r="A111" s="70">
        <f>'Sessional + End Term Assessment'!A116</f>
        <v>109</v>
      </c>
      <c r="B111" s="71" t="str">
        <f>'Sessional + End Term Assessment'!B116</f>
        <v>23ETCCS109</v>
      </c>
      <c r="C111" s="71" t="str">
        <f>'Sessional + End Term Assessment'!C116</f>
        <v>NILESH PURI</v>
      </c>
      <c r="D111" s="72">
        <v>52.333333333333329</v>
      </c>
      <c r="E111" s="53" t="str">
        <f t="shared" si="0"/>
        <v>N</v>
      </c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6.5" customHeight="1" x14ac:dyDescent="0.35">
      <c r="A112" s="70">
        <f>'Sessional + End Term Assessment'!A117</f>
        <v>110</v>
      </c>
      <c r="B112" s="71" t="str">
        <f>'Sessional + End Term Assessment'!B117</f>
        <v>23ETCCS110</v>
      </c>
      <c r="C112" s="71" t="str">
        <f>'Sessional + End Term Assessment'!C117</f>
        <v>NISHTHA SONI</v>
      </c>
      <c r="D112" s="72">
        <v>66.333333333333329</v>
      </c>
      <c r="E112" s="53" t="str">
        <f t="shared" si="0"/>
        <v>N</v>
      </c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6.5" customHeight="1" x14ac:dyDescent="0.35">
      <c r="A113" s="70">
        <f>'Sessional + End Term Assessment'!A118</f>
        <v>111</v>
      </c>
      <c r="B113" s="71" t="str">
        <f>'Sessional + End Term Assessment'!B118</f>
        <v>23ETCCS111</v>
      </c>
      <c r="C113" s="71" t="str">
        <f>'Sessional + End Term Assessment'!C118</f>
        <v>PALAK JAIN</v>
      </c>
      <c r="D113" s="72">
        <v>59.333333333333336</v>
      </c>
      <c r="E113" s="53" t="str">
        <f t="shared" si="0"/>
        <v>N</v>
      </c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6.5" customHeight="1" x14ac:dyDescent="0.35">
      <c r="A114" s="70">
        <f>'Sessional + End Term Assessment'!A119</f>
        <v>112</v>
      </c>
      <c r="B114" s="71" t="str">
        <f>'Sessional + End Term Assessment'!B119</f>
        <v>23ETCCS112</v>
      </c>
      <c r="C114" s="71" t="str">
        <f>'Sessional + End Term Assessment'!C119</f>
        <v>PALAK NAGORI</v>
      </c>
      <c r="D114" s="72">
        <v>64</v>
      </c>
      <c r="E114" s="53" t="str">
        <f t="shared" si="0"/>
        <v>N</v>
      </c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6.5" customHeight="1" x14ac:dyDescent="0.35">
      <c r="A115" s="70">
        <f>'Sessional + End Term Assessment'!A120</f>
        <v>113</v>
      </c>
      <c r="B115" s="71" t="str">
        <f>'Sessional + End Term Assessment'!B120</f>
        <v>23ETCCS113</v>
      </c>
      <c r="C115" s="71" t="str">
        <f>'Sessional + End Term Assessment'!C120</f>
        <v>PANKAJ DANGI</v>
      </c>
      <c r="D115" s="72">
        <v>64</v>
      </c>
      <c r="E115" s="53" t="str">
        <f t="shared" si="0"/>
        <v>N</v>
      </c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6.5" customHeight="1" x14ac:dyDescent="0.35">
      <c r="A116" s="70">
        <f>'Sessional + End Term Assessment'!A121</f>
        <v>114</v>
      </c>
      <c r="B116" s="71" t="str">
        <f>'Sessional + End Term Assessment'!B121</f>
        <v>23ETCCS114</v>
      </c>
      <c r="C116" s="71" t="str">
        <f>'Sessional + End Term Assessment'!C121</f>
        <v>PANKAJ JOSHI</v>
      </c>
      <c r="D116" s="72">
        <v>52.333333333333329</v>
      </c>
      <c r="E116" s="53" t="str">
        <f t="shared" si="0"/>
        <v>N</v>
      </c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6.5" customHeight="1" x14ac:dyDescent="0.35">
      <c r="A117" s="70">
        <f>'Sessional + End Term Assessment'!A122</f>
        <v>115</v>
      </c>
      <c r="B117" s="71" t="str">
        <f>'Sessional + End Term Assessment'!B122</f>
        <v>23ETCCS115</v>
      </c>
      <c r="C117" s="71" t="str">
        <f>'Sessional + End Term Assessment'!C122</f>
        <v>PARIDHI MEHRA</v>
      </c>
      <c r="D117" s="72">
        <v>54.666666666666671</v>
      </c>
      <c r="E117" s="53" t="str">
        <f t="shared" si="0"/>
        <v>N</v>
      </c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6.5" customHeight="1" x14ac:dyDescent="0.35">
      <c r="A118" s="70">
        <f>'Sessional + End Term Assessment'!A123</f>
        <v>116</v>
      </c>
      <c r="B118" s="71" t="str">
        <f>'Sessional + End Term Assessment'!B123</f>
        <v>23ETCCS116</v>
      </c>
      <c r="C118" s="71" t="str">
        <f>'Sessional + End Term Assessment'!C123</f>
        <v>PATEL TISHANGKUMAR RAKESHKUMAR</v>
      </c>
      <c r="D118" s="72">
        <v>66.333333333333329</v>
      </c>
      <c r="E118" s="53" t="str">
        <f t="shared" si="0"/>
        <v>N</v>
      </c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6.5" customHeight="1" x14ac:dyDescent="0.35">
      <c r="A119" s="70">
        <f>'Sessional + End Term Assessment'!A124</f>
        <v>117</v>
      </c>
      <c r="B119" s="71" t="str">
        <f>'Sessional + End Term Assessment'!B124</f>
        <v>23ETCCS117</v>
      </c>
      <c r="C119" s="71" t="str">
        <f>'Sessional + End Term Assessment'!C124</f>
        <v>PIYUSH YADAV</v>
      </c>
      <c r="D119" s="72">
        <v>50</v>
      </c>
      <c r="E119" s="53" t="str">
        <f t="shared" si="0"/>
        <v>N</v>
      </c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6.5" customHeight="1" x14ac:dyDescent="0.35">
      <c r="A120" s="70">
        <f>'Sessional + End Term Assessment'!A125</f>
        <v>118</v>
      </c>
      <c r="B120" s="71" t="str">
        <f>'Sessional + End Term Assessment'!B125</f>
        <v>23ETCCS118</v>
      </c>
      <c r="C120" s="71" t="str">
        <f>'Sessional + End Term Assessment'!C125</f>
        <v>PRACHI KOTHARI</v>
      </c>
      <c r="D120" s="72">
        <v>66.333333333333329</v>
      </c>
      <c r="E120" s="53" t="str">
        <f t="shared" si="0"/>
        <v>N</v>
      </c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6.5" customHeight="1" x14ac:dyDescent="0.35">
      <c r="A121" s="70">
        <f>'Sessional + End Term Assessment'!A126</f>
        <v>119</v>
      </c>
      <c r="B121" s="71" t="str">
        <f>'Sessional + End Term Assessment'!B126</f>
        <v>23ETCCS119</v>
      </c>
      <c r="C121" s="71" t="str">
        <f>'Sessional + End Term Assessment'!C126</f>
        <v>PRANAV CHAKRAVORTY</v>
      </c>
      <c r="D121" s="72">
        <v>54.666666666666671</v>
      </c>
      <c r="E121" s="53" t="str">
        <f t="shared" si="0"/>
        <v>N</v>
      </c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6.5" customHeight="1" x14ac:dyDescent="0.35">
      <c r="A122" s="70">
        <f>'Sessional + End Term Assessment'!A127</f>
        <v>120</v>
      </c>
      <c r="B122" s="71" t="str">
        <f>'Sessional + End Term Assessment'!B127</f>
        <v>23ETCCS121</v>
      </c>
      <c r="C122" s="71" t="str">
        <f>'Sessional + End Term Assessment'!C127</f>
        <v>PRANAV RAJ SINGH RANAWAT</v>
      </c>
      <c r="D122" s="72">
        <v>57</v>
      </c>
      <c r="E122" s="53" t="str">
        <f t="shared" si="0"/>
        <v>N</v>
      </c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6.5" customHeight="1" x14ac:dyDescent="0.35">
      <c r="A123" s="70">
        <f>'Sessional + End Term Assessment'!A128</f>
        <v>121</v>
      </c>
      <c r="B123" s="71" t="str">
        <f>'Sessional + End Term Assessment'!B128</f>
        <v>23ETCCS122</v>
      </c>
      <c r="C123" s="71" t="str">
        <f>'Sessional + End Term Assessment'!C128</f>
        <v>PRANAY TAILOR</v>
      </c>
      <c r="D123" s="72">
        <v>59.333333333333336</v>
      </c>
      <c r="E123" s="53" t="str">
        <f t="shared" si="0"/>
        <v>N</v>
      </c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6.5" customHeight="1" x14ac:dyDescent="0.35">
      <c r="A124" s="70">
        <f>'Sessional + End Term Assessment'!A129</f>
        <v>122</v>
      </c>
      <c r="B124" s="71" t="str">
        <f>'Sessional + End Term Assessment'!B129</f>
        <v>23ETCCS123</v>
      </c>
      <c r="C124" s="71" t="str">
        <f>'Sessional + End Term Assessment'!C129</f>
        <v>PRASHANT MENARIA</v>
      </c>
      <c r="D124" s="72">
        <v>59.333333333333336</v>
      </c>
      <c r="E124" s="53" t="str">
        <f t="shared" si="0"/>
        <v>N</v>
      </c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6.5" customHeight="1" x14ac:dyDescent="0.35">
      <c r="A125" s="70">
        <f>'Sessional + End Term Assessment'!A130</f>
        <v>123</v>
      </c>
      <c r="B125" s="71" t="str">
        <f>'Sessional + End Term Assessment'!B130</f>
        <v>23ETCCS124</v>
      </c>
      <c r="C125" s="71" t="str">
        <f>'Sessional + End Term Assessment'!C130</f>
        <v>PRIYANI JAIN</v>
      </c>
      <c r="D125" s="72">
        <v>59.333333333333336</v>
      </c>
      <c r="E125" s="53" t="str">
        <f t="shared" si="0"/>
        <v>N</v>
      </c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6.5" customHeight="1" x14ac:dyDescent="0.35">
      <c r="A126" s="70">
        <f>'Sessional + End Term Assessment'!A131</f>
        <v>124</v>
      </c>
      <c r="B126" s="71" t="str">
        <f>'Sessional + End Term Assessment'!B131</f>
        <v>23ETCCS125</v>
      </c>
      <c r="C126" s="71" t="str">
        <f>'Sessional + End Term Assessment'!C131</f>
        <v>PRIYANSHU LUHARIA</v>
      </c>
      <c r="D126" s="72">
        <v>57</v>
      </c>
      <c r="E126" s="53" t="str">
        <f t="shared" si="0"/>
        <v>N</v>
      </c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3.5" customHeight="1" x14ac:dyDescent="0.35">
      <c r="A127" s="70">
        <f>'Sessional + End Term Assessment'!A132</f>
        <v>125</v>
      </c>
      <c r="B127" s="71" t="str">
        <f>'Sessional + End Term Assessment'!B132</f>
        <v>23ETCCS126</v>
      </c>
      <c r="C127" s="71" t="str">
        <f>'Sessional + End Term Assessment'!C132</f>
        <v>PUNIT TAK</v>
      </c>
      <c r="D127" s="72">
        <v>59.333333333333336</v>
      </c>
      <c r="E127" s="53" t="str">
        <f t="shared" si="0"/>
        <v>N</v>
      </c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3.5" customHeight="1" x14ac:dyDescent="0.35">
      <c r="A128" s="70">
        <f>'Sessional + End Term Assessment'!A133</f>
        <v>126</v>
      </c>
      <c r="B128" s="71" t="str">
        <f>'Sessional + End Term Assessment'!B133</f>
        <v>23ETCCS127</v>
      </c>
      <c r="C128" s="71" t="str">
        <f>'Sessional + End Term Assessment'!C133</f>
        <v>PURAN SUTHAR</v>
      </c>
      <c r="D128" s="72">
        <v>61.666666666666671</v>
      </c>
      <c r="E128" s="53" t="str">
        <f t="shared" si="0"/>
        <v>N</v>
      </c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3.5" customHeight="1" x14ac:dyDescent="0.35">
      <c r="A129" s="70">
        <f>'Sessional + End Term Assessment'!A134</f>
        <v>127</v>
      </c>
      <c r="B129" s="71" t="str">
        <f>'Sessional + End Term Assessment'!B134</f>
        <v>23ETCCS128</v>
      </c>
      <c r="C129" s="71" t="str">
        <f>'Sessional + End Term Assessment'!C134</f>
        <v>PURVA R VERMA</v>
      </c>
      <c r="D129" s="72">
        <v>52.333333333333329</v>
      </c>
      <c r="E129" s="53" t="str">
        <f t="shared" si="0"/>
        <v>N</v>
      </c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3.5" customHeight="1" x14ac:dyDescent="0.35">
      <c r="A130" s="70">
        <f>'Sessional + End Term Assessment'!A135</f>
        <v>128</v>
      </c>
      <c r="B130" s="71" t="str">
        <f>'Sessional + End Term Assessment'!B135</f>
        <v>23ETCCS129</v>
      </c>
      <c r="C130" s="71" t="str">
        <f>'Sessional + End Term Assessment'!C135</f>
        <v>RAGHAV KAUSHIK</v>
      </c>
      <c r="D130" s="72">
        <v>66.333333333333329</v>
      </c>
      <c r="E130" s="53" t="str">
        <f t="shared" si="0"/>
        <v>N</v>
      </c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3.5" customHeight="1" x14ac:dyDescent="0.35">
      <c r="A131" s="70">
        <f>'Sessional + End Term Assessment'!A136</f>
        <v>129</v>
      </c>
      <c r="B131" s="71" t="str">
        <f>'Sessional + End Term Assessment'!B136</f>
        <v>23ETCCS130</v>
      </c>
      <c r="C131" s="71" t="str">
        <f>'Sessional + End Term Assessment'!C136</f>
        <v>RAJAT AMETA</v>
      </c>
      <c r="D131" s="72">
        <v>57</v>
      </c>
      <c r="E131" s="53" t="str">
        <f t="shared" si="0"/>
        <v>N</v>
      </c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3.5" customHeight="1" x14ac:dyDescent="0.35">
      <c r="A132" s="70">
        <f>'Sessional + End Term Assessment'!A137</f>
        <v>130</v>
      </c>
      <c r="B132" s="71" t="str">
        <f>'Sessional + End Term Assessment'!B137</f>
        <v>23ETCCS131</v>
      </c>
      <c r="C132" s="71" t="str">
        <f>'Sessional + End Term Assessment'!C137</f>
        <v>REAL JAIN</v>
      </c>
      <c r="D132" s="72">
        <v>54.666666666666671</v>
      </c>
      <c r="E132" s="53" t="str">
        <f t="shared" si="0"/>
        <v>N</v>
      </c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3.5" customHeight="1" x14ac:dyDescent="0.35">
      <c r="A133" s="70">
        <f>'Sessional + End Term Assessment'!A138</f>
        <v>131</v>
      </c>
      <c r="B133" s="71" t="str">
        <f>'Sessional + End Term Assessment'!B138</f>
        <v>23ETCCS133</v>
      </c>
      <c r="C133" s="71" t="str">
        <f>'Sessional + End Term Assessment'!C138</f>
        <v>RISHI MENARIA</v>
      </c>
      <c r="D133" s="72">
        <v>61.666666666666671</v>
      </c>
      <c r="E133" s="53" t="str">
        <f t="shared" si="0"/>
        <v>N</v>
      </c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3.5" customHeight="1" x14ac:dyDescent="0.35">
      <c r="A134" s="70">
        <f>'Sessional + End Term Assessment'!A139</f>
        <v>132</v>
      </c>
      <c r="B134" s="71" t="str">
        <f>'Sessional + End Term Assessment'!B139</f>
        <v>23ETCCS134</v>
      </c>
      <c r="C134" s="71" t="str">
        <f>'Sessional + End Term Assessment'!C139</f>
        <v>ROHIT RAJPUT</v>
      </c>
      <c r="D134" s="72">
        <v>54.666666666666671</v>
      </c>
      <c r="E134" s="53" t="str">
        <f t="shared" si="0"/>
        <v>N</v>
      </c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3.5" customHeight="1" x14ac:dyDescent="0.35">
      <c r="A135" s="70">
        <f>'Sessional + End Term Assessment'!A140</f>
        <v>133</v>
      </c>
      <c r="B135" s="71" t="str">
        <f>'Sessional + End Term Assessment'!B140</f>
        <v>23ETCCS135</v>
      </c>
      <c r="C135" s="71" t="str">
        <f>'Sessional + End Term Assessment'!C140</f>
        <v>RUDRA PRATAP SINGH RATHORE</v>
      </c>
      <c r="D135" s="72">
        <v>66.333333333333329</v>
      </c>
      <c r="E135" s="53" t="str">
        <f t="shared" si="0"/>
        <v>N</v>
      </c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3.5" customHeight="1" x14ac:dyDescent="0.35">
      <c r="A136" s="70">
        <f>'Sessional + End Term Assessment'!A141</f>
        <v>134</v>
      </c>
      <c r="B136" s="71" t="str">
        <f>'Sessional + End Term Assessment'!B141</f>
        <v>23ETCCS136</v>
      </c>
      <c r="C136" s="71" t="str">
        <f>'Sessional + End Term Assessment'!C141</f>
        <v>RUDRAKSH CHITTORA</v>
      </c>
      <c r="D136" s="72">
        <v>66.333333333333329</v>
      </c>
      <c r="E136" s="53" t="str">
        <f t="shared" si="0"/>
        <v>N</v>
      </c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3.5" customHeight="1" x14ac:dyDescent="0.35">
      <c r="A137" s="70">
        <f>'Sessional + End Term Assessment'!A142</f>
        <v>135</v>
      </c>
      <c r="B137" s="71" t="str">
        <f>'Sessional + End Term Assessment'!B142</f>
        <v>23ETCCS137</v>
      </c>
      <c r="C137" s="71" t="str">
        <f>'Sessional + End Term Assessment'!C142</f>
        <v>SANJAY JAT</v>
      </c>
      <c r="D137" s="72">
        <v>59.333333333333336</v>
      </c>
      <c r="E137" s="53" t="str">
        <f t="shared" si="0"/>
        <v>N</v>
      </c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3.5" customHeight="1" x14ac:dyDescent="0.35">
      <c r="A138" s="70">
        <f>'Sessional + End Term Assessment'!A143</f>
        <v>136</v>
      </c>
      <c r="B138" s="71" t="str">
        <f>'Sessional + End Term Assessment'!B143</f>
        <v>23ETCCS138</v>
      </c>
      <c r="C138" s="71" t="str">
        <f>'Sessional + End Term Assessment'!C143</f>
        <v>SANJAY YADAV</v>
      </c>
      <c r="D138" s="72">
        <v>57</v>
      </c>
      <c r="E138" s="53" t="str">
        <f t="shared" si="0"/>
        <v>N</v>
      </c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3.5" customHeight="1" x14ac:dyDescent="0.35">
      <c r="A139" s="70">
        <f>'Sessional + End Term Assessment'!A144</f>
        <v>137</v>
      </c>
      <c r="B139" s="71" t="str">
        <f>'Sessional + End Term Assessment'!B144</f>
        <v>23ETCCS139</v>
      </c>
      <c r="C139" s="71" t="str">
        <f>'Sessional + End Term Assessment'!C144</f>
        <v>SANYAM ARORA</v>
      </c>
      <c r="D139" s="72">
        <v>66.333333333333329</v>
      </c>
      <c r="E139" s="53" t="str">
        <f t="shared" si="0"/>
        <v>N</v>
      </c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3.5" customHeight="1" x14ac:dyDescent="0.35">
      <c r="A140" s="70">
        <f>'Sessional + End Term Assessment'!A145</f>
        <v>138</v>
      </c>
      <c r="B140" s="71" t="str">
        <f>'Sessional + End Term Assessment'!B145</f>
        <v>23ETCCS140</v>
      </c>
      <c r="C140" s="71" t="str">
        <f>'Sessional + End Term Assessment'!C145</f>
        <v>SARANSH WADHWANI</v>
      </c>
      <c r="D140" s="72">
        <v>57</v>
      </c>
      <c r="E140" s="53" t="str">
        <f t="shared" si="0"/>
        <v>N</v>
      </c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3.5" customHeight="1" x14ac:dyDescent="0.35">
      <c r="A141" s="70">
        <f>'Sessional + End Term Assessment'!A146</f>
        <v>139</v>
      </c>
      <c r="B141" s="71" t="str">
        <f>'Sessional + End Term Assessment'!B146</f>
        <v>23ETCCS141</v>
      </c>
      <c r="C141" s="71" t="str">
        <f>'Sessional + End Term Assessment'!C146</f>
        <v>SEJAL DASHORA</v>
      </c>
      <c r="D141" s="72">
        <v>57</v>
      </c>
      <c r="E141" s="53" t="str">
        <f t="shared" si="0"/>
        <v>N</v>
      </c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3.5" customHeight="1" x14ac:dyDescent="0.35">
      <c r="A142" s="70">
        <f>'Sessional + End Term Assessment'!A147</f>
        <v>140</v>
      </c>
      <c r="B142" s="71" t="str">
        <f>'Sessional + End Term Assessment'!B147</f>
        <v>23ETCCS142</v>
      </c>
      <c r="C142" s="71" t="str">
        <f>'Sessional + End Term Assessment'!C147</f>
        <v>SHASHANK SONI</v>
      </c>
      <c r="D142" s="72">
        <v>71</v>
      </c>
      <c r="E142" s="53" t="str">
        <f t="shared" si="0"/>
        <v>N</v>
      </c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3.5" customHeight="1" x14ac:dyDescent="0.35">
      <c r="A143" s="70">
        <f>'Sessional + End Term Assessment'!A148</f>
        <v>141</v>
      </c>
      <c r="B143" s="71" t="str">
        <f>'Sessional + End Term Assessment'!B148</f>
        <v>23ETCCS143</v>
      </c>
      <c r="C143" s="71" t="str">
        <f>'Sessional + End Term Assessment'!C148</f>
        <v>SHAWIL BHARGAVA</v>
      </c>
      <c r="D143" s="72">
        <v>47.666666666666664</v>
      </c>
      <c r="E143" s="53" t="str">
        <f t="shared" si="0"/>
        <v>N</v>
      </c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3.5" customHeight="1" x14ac:dyDescent="0.35">
      <c r="A144" s="70">
        <f>'Sessional + End Term Assessment'!A149</f>
        <v>142</v>
      </c>
      <c r="B144" s="71" t="str">
        <f>'Sessional + End Term Assessment'!B149</f>
        <v>23ETCCS144</v>
      </c>
      <c r="C144" s="71" t="str">
        <f>'Sessional + End Term Assessment'!C149</f>
        <v>SHIKHAR JOSHI</v>
      </c>
      <c r="D144" s="72">
        <v>50</v>
      </c>
      <c r="E144" s="53" t="str">
        <f t="shared" si="0"/>
        <v>N</v>
      </c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3.5" customHeight="1" x14ac:dyDescent="0.35">
      <c r="A145" s="70">
        <f>'Sessional + End Term Assessment'!A150</f>
        <v>143</v>
      </c>
      <c r="B145" s="71" t="str">
        <f>'Sessional + End Term Assessment'!B150</f>
        <v>23ETCCS145</v>
      </c>
      <c r="C145" s="71" t="str">
        <f>'Sessional + End Term Assessment'!C150</f>
        <v>SNEHA DADHICH</v>
      </c>
      <c r="D145" s="72">
        <v>57</v>
      </c>
      <c r="E145" s="53" t="str">
        <f t="shared" si="0"/>
        <v>N</v>
      </c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3.5" customHeight="1" x14ac:dyDescent="0.35">
      <c r="A146" s="70">
        <f>'Sessional + End Term Assessment'!A151</f>
        <v>144</v>
      </c>
      <c r="B146" s="71" t="str">
        <f>'Sessional + End Term Assessment'!B151</f>
        <v>23ETCCS146</v>
      </c>
      <c r="C146" s="71" t="str">
        <f>'Sessional + End Term Assessment'!C151</f>
        <v>SONAL RAJWANI</v>
      </c>
      <c r="D146" s="72">
        <v>68.666666666666671</v>
      </c>
      <c r="E146" s="53" t="str">
        <f t="shared" si="0"/>
        <v>N</v>
      </c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3.5" customHeight="1" x14ac:dyDescent="0.35">
      <c r="A147" s="70">
        <f>'Sessional + End Term Assessment'!A152</f>
        <v>145</v>
      </c>
      <c r="B147" s="71" t="str">
        <f>'Sessional + End Term Assessment'!B152</f>
        <v>23ETCCS147</v>
      </c>
      <c r="C147" s="71" t="str">
        <f>'Sessional + End Term Assessment'!C152</f>
        <v>SOUMYA JAIN</v>
      </c>
      <c r="D147" s="72">
        <v>52.333333333333329</v>
      </c>
      <c r="E147" s="53" t="str">
        <f t="shared" si="0"/>
        <v>N</v>
      </c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3.5" customHeight="1" x14ac:dyDescent="0.35">
      <c r="A148" s="70">
        <f>'Sessional + End Term Assessment'!A153</f>
        <v>146</v>
      </c>
      <c r="B148" s="71" t="str">
        <f>'Sessional + End Term Assessment'!B153</f>
        <v>23ETCCS148</v>
      </c>
      <c r="C148" s="71" t="str">
        <f>'Sessional + End Term Assessment'!C153</f>
        <v>SUMER SINGH RAO</v>
      </c>
      <c r="D148" s="72">
        <v>61.666666666666671</v>
      </c>
      <c r="E148" s="53" t="str">
        <f t="shared" si="0"/>
        <v>N</v>
      </c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3.5" customHeight="1" x14ac:dyDescent="0.35">
      <c r="A149" s="70">
        <f>'Sessional + End Term Assessment'!A154</f>
        <v>147</v>
      </c>
      <c r="B149" s="71" t="str">
        <f>'Sessional + End Term Assessment'!B154</f>
        <v>23ETCCS149</v>
      </c>
      <c r="C149" s="71" t="str">
        <f>'Sessional + End Term Assessment'!C154</f>
        <v>SURYABHAN SINGH RATHORE</v>
      </c>
      <c r="D149" s="72">
        <v>61.666666666666671</v>
      </c>
      <c r="E149" s="53" t="str">
        <f t="shared" si="0"/>
        <v>N</v>
      </c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3.5" customHeight="1" x14ac:dyDescent="0.35">
      <c r="A150" s="70">
        <f>'Sessional + End Term Assessment'!A155</f>
        <v>148</v>
      </c>
      <c r="B150" s="71" t="str">
        <f>'Sessional + End Term Assessment'!B155</f>
        <v>23ETCCS150</v>
      </c>
      <c r="C150" s="71" t="str">
        <f>'Sessional + End Term Assessment'!C155</f>
        <v>TAKSH PANERI</v>
      </c>
      <c r="D150" s="72">
        <v>52.333333333333329</v>
      </c>
      <c r="E150" s="53" t="str">
        <f t="shared" si="0"/>
        <v>N</v>
      </c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3.5" customHeight="1" x14ac:dyDescent="0.35">
      <c r="A151" s="70">
        <f>'Sessional + End Term Assessment'!A156</f>
        <v>149</v>
      </c>
      <c r="B151" s="71" t="str">
        <f>'Sessional + End Term Assessment'!B156</f>
        <v>23ETCCS151</v>
      </c>
      <c r="C151" s="71" t="str">
        <f>'Sessional + End Term Assessment'!C156</f>
        <v>TANISH JAIN</v>
      </c>
      <c r="D151" s="72">
        <v>47.666666666666664</v>
      </c>
      <c r="E151" s="53" t="str">
        <f t="shared" si="0"/>
        <v>N</v>
      </c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3.5" customHeight="1" x14ac:dyDescent="0.35">
      <c r="A152" s="70">
        <f>'Sessional + End Term Assessment'!A157</f>
        <v>150</v>
      </c>
      <c r="B152" s="71" t="str">
        <f>'Sessional + End Term Assessment'!B157</f>
        <v>23ETCCS152</v>
      </c>
      <c r="C152" s="71" t="str">
        <f>'Sessional + End Term Assessment'!C157</f>
        <v>TANISHKA JAIN</v>
      </c>
      <c r="D152" s="72">
        <v>57</v>
      </c>
      <c r="E152" s="53" t="str">
        <f t="shared" si="0"/>
        <v>N</v>
      </c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3.5" customHeight="1" x14ac:dyDescent="0.35">
      <c r="A153" s="70">
        <f>'Sessional + End Term Assessment'!A158</f>
        <v>151</v>
      </c>
      <c r="B153" s="71" t="str">
        <f>'Sessional + End Term Assessment'!B158</f>
        <v>23ETCCS153</v>
      </c>
      <c r="C153" s="71" t="str">
        <f>'Sessional + End Term Assessment'!C158</f>
        <v>TANMAY BANSAL</v>
      </c>
      <c r="D153" s="72">
        <v>61.666666666666671</v>
      </c>
      <c r="E153" s="53" t="str">
        <f t="shared" si="0"/>
        <v>N</v>
      </c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3.5" customHeight="1" x14ac:dyDescent="0.35">
      <c r="A154" s="70">
        <f>'Sessional + End Term Assessment'!A159</f>
        <v>152</v>
      </c>
      <c r="B154" s="71" t="str">
        <f>'Sessional + End Term Assessment'!B159</f>
        <v>23ETCCS154</v>
      </c>
      <c r="C154" s="71" t="str">
        <f>'Sessional + End Term Assessment'!C159</f>
        <v>TUHINA BHADURI</v>
      </c>
      <c r="D154" s="72">
        <v>47.666666666666664</v>
      </c>
      <c r="E154" s="53" t="str">
        <f t="shared" si="0"/>
        <v>N</v>
      </c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3.5" customHeight="1" x14ac:dyDescent="0.35">
      <c r="A155" s="70">
        <f>'Sessional + End Term Assessment'!A160</f>
        <v>153</v>
      </c>
      <c r="B155" s="71" t="str">
        <f>'Sessional + End Term Assessment'!B160</f>
        <v>23ETCCS155</v>
      </c>
      <c r="C155" s="71" t="str">
        <f>'Sessional + End Term Assessment'!C160</f>
        <v>TUSHAR OJHA</v>
      </c>
      <c r="D155" s="72">
        <v>47.666666666666664</v>
      </c>
      <c r="E155" s="53" t="str">
        <f t="shared" si="0"/>
        <v>N</v>
      </c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3.5" customHeight="1" x14ac:dyDescent="0.35">
      <c r="A156" s="70">
        <f>'Sessional + End Term Assessment'!A161</f>
        <v>154</v>
      </c>
      <c r="B156" s="71" t="str">
        <f>'Sessional + End Term Assessment'!B161</f>
        <v>23ETCCS156</v>
      </c>
      <c r="C156" s="71" t="str">
        <f>'Sessional + End Term Assessment'!C161</f>
        <v>UMANG LADHA</v>
      </c>
      <c r="D156" s="72">
        <v>47.666666666666664</v>
      </c>
      <c r="E156" s="53" t="str">
        <f t="shared" si="0"/>
        <v>N</v>
      </c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3.5" customHeight="1" x14ac:dyDescent="0.35">
      <c r="A157" s="70">
        <f>'Sessional + End Term Assessment'!A162</f>
        <v>155</v>
      </c>
      <c r="B157" s="71" t="str">
        <f>'Sessional + End Term Assessment'!B162</f>
        <v>23ETCCS157</v>
      </c>
      <c r="C157" s="71" t="str">
        <f>'Sessional + End Term Assessment'!C162</f>
        <v>VAIBHAV KUMAWAT</v>
      </c>
      <c r="D157" s="72">
        <v>52.333333333333329</v>
      </c>
      <c r="E157" s="53" t="str">
        <f t="shared" si="0"/>
        <v>N</v>
      </c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3.5" customHeight="1" x14ac:dyDescent="0.35">
      <c r="A158" s="70">
        <f>'Sessional + End Term Assessment'!A163</f>
        <v>156</v>
      </c>
      <c r="B158" s="71" t="str">
        <f>'Sessional + End Term Assessment'!B163</f>
        <v>23ETCCS158</v>
      </c>
      <c r="C158" s="71" t="str">
        <f>'Sessional + End Term Assessment'!C163</f>
        <v>VAIBHAV MENARIA</v>
      </c>
      <c r="D158" s="72">
        <v>54.666666666666671</v>
      </c>
      <c r="E158" s="53" t="str">
        <f t="shared" si="0"/>
        <v>N</v>
      </c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3.5" customHeight="1" x14ac:dyDescent="0.35">
      <c r="A159" s="70">
        <f>'Sessional + End Term Assessment'!A164</f>
        <v>157</v>
      </c>
      <c r="B159" s="71" t="str">
        <f>'Sessional + End Term Assessment'!B164</f>
        <v>23ETCCS159</v>
      </c>
      <c r="C159" s="71" t="str">
        <f>'Sessional + End Term Assessment'!C164</f>
        <v>VARUN PANERI</v>
      </c>
      <c r="D159" s="72">
        <v>45.333333333333329</v>
      </c>
      <c r="E159" s="53" t="str">
        <f t="shared" si="0"/>
        <v>N</v>
      </c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3.5" customHeight="1" x14ac:dyDescent="0.35">
      <c r="A160" s="70">
        <f>'Sessional + End Term Assessment'!A165</f>
        <v>158</v>
      </c>
      <c r="B160" s="71" t="str">
        <f>'Sessional + End Term Assessment'!B165</f>
        <v>23ETCCS160</v>
      </c>
      <c r="C160" s="71" t="str">
        <f>'Sessional + End Term Assessment'!C165</f>
        <v>VASHISHTH SHARMA</v>
      </c>
      <c r="D160" s="72">
        <v>61.666666666666671</v>
      </c>
      <c r="E160" s="53" t="str">
        <f t="shared" si="0"/>
        <v>N</v>
      </c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3.5" customHeight="1" x14ac:dyDescent="0.35">
      <c r="A161" s="70">
        <f>'Sessional + End Term Assessment'!A166</f>
        <v>159</v>
      </c>
      <c r="B161" s="71" t="str">
        <f>'Sessional + End Term Assessment'!B166</f>
        <v>23ETCCS161</v>
      </c>
      <c r="C161" s="71" t="str">
        <f>'Sessional + End Term Assessment'!C166</f>
        <v>VIBHANSHI JAIN</v>
      </c>
      <c r="D161" s="72">
        <v>64</v>
      </c>
      <c r="E161" s="53" t="str">
        <f t="shared" si="0"/>
        <v>N</v>
      </c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3.5" customHeight="1" x14ac:dyDescent="0.35">
      <c r="A162" s="70">
        <f>'Sessional + End Term Assessment'!A167</f>
        <v>160</v>
      </c>
      <c r="B162" s="71" t="str">
        <f>'Sessional + End Term Assessment'!B167</f>
        <v>23ETCCS162</v>
      </c>
      <c r="C162" s="71" t="str">
        <f>'Sessional + End Term Assessment'!C167</f>
        <v>VINAYAK MAHESHWARI</v>
      </c>
      <c r="D162" s="72">
        <v>64</v>
      </c>
      <c r="E162" s="53" t="str">
        <f t="shared" si="0"/>
        <v>N</v>
      </c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3.5" customHeight="1" x14ac:dyDescent="0.35">
      <c r="A163" s="70">
        <f>'Sessional + End Term Assessment'!A168</f>
        <v>161</v>
      </c>
      <c r="B163" s="71" t="str">
        <f>'Sessional + End Term Assessment'!B168</f>
        <v>23ETCCS163</v>
      </c>
      <c r="C163" s="71" t="str">
        <f>'Sessional + End Term Assessment'!C168</f>
        <v>VINIT INTODIA</v>
      </c>
      <c r="D163" s="72">
        <v>47.666666666666664</v>
      </c>
      <c r="E163" s="53" t="str">
        <f t="shared" si="0"/>
        <v>N</v>
      </c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3.5" customHeight="1" x14ac:dyDescent="0.35">
      <c r="A164" s="70">
        <f>'Sessional + End Term Assessment'!A169</f>
        <v>162</v>
      </c>
      <c r="B164" s="71" t="str">
        <f>'Sessional + End Term Assessment'!B169</f>
        <v>23ETCCS164</v>
      </c>
      <c r="C164" s="71" t="str">
        <f>'Sessional + End Term Assessment'!C169</f>
        <v>VINIT JAIN</v>
      </c>
      <c r="D164" s="72">
        <v>59.333333333333336</v>
      </c>
      <c r="E164" s="53" t="str">
        <f t="shared" si="0"/>
        <v>N</v>
      </c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3.5" customHeight="1" x14ac:dyDescent="0.35">
      <c r="A165" s="70">
        <f>'Sessional + End Term Assessment'!A170</f>
        <v>163</v>
      </c>
      <c r="B165" s="71" t="str">
        <f>'Sessional + End Term Assessment'!B170</f>
        <v>23ETCCS165</v>
      </c>
      <c r="C165" s="71" t="str">
        <f>'Sessional + End Term Assessment'!C170</f>
        <v>VIPANSHU PALIWAL</v>
      </c>
      <c r="D165" s="72">
        <v>54.666666666666671</v>
      </c>
      <c r="E165" s="53" t="str">
        <f t="shared" si="0"/>
        <v>N</v>
      </c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3.5" customHeight="1" x14ac:dyDescent="0.35">
      <c r="A166" s="70">
        <f>'Sessional + End Term Assessment'!A171</f>
        <v>164</v>
      </c>
      <c r="B166" s="71" t="str">
        <f>'Sessional + End Term Assessment'!B171</f>
        <v>23ETCCS166</v>
      </c>
      <c r="C166" s="71" t="str">
        <f>'Sessional + End Term Assessment'!C171</f>
        <v>VISHESH JAIN</v>
      </c>
      <c r="D166" s="72">
        <v>68.666666666666671</v>
      </c>
      <c r="E166" s="53" t="str">
        <f t="shared" si="0"/>
        <v>N</v>
      </c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3.5" customHeight="1" x14ac:dyDescent="0.35">
      <c r="A167" s="70">
        <f>'Sessional + End Term Assessment'!A172</f>
        <v>165</v>
      </c>
      <c r="B167" s="71" t="str">
        <f>'Sessional + End Term Assessment'!B172</f>
        <v>23ETCCS167</v>
      </c>
      <c r="C167" s="71" t="str">
        <f>'Sessional + End Term Assessment'!C172</f>
        <v>YAKSH JAIN</v>
      </c>
      <c r="D167" s="72">
        <v>47.666666666666664</v>
      </c>
      <c r="E167" s="53" t="str">
        <f t="shared" si="0"/>
        <v>N</v>
      </c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3.5" customHeight="1" x14ac:dyDescent="0.35">
      <c r="A168" s="70">
        <f>'Sessional + End Term Assessment'!A173</f>
        <v>166</v>
      </c>
      <c r="B168" s="71" t="str">
        <f>'Sessional + End Term Assessment'!B173</f>
        <v>23ETCCS168</v>
      </c>
      <c r="C168" s="71" t="str">
        <f>'Sessional + End Term Assessment'!C173</f>
        <v>YAKSHIT SHARMA</v>
      </c>
      <c r="D168" s="72">
        <v>47.666666666666664</v>
      </c>
      <c r="E168" s="53" t="str">
        <f t="shared" si="0"/>
        <v>N</v>
      </c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3.5" customHeight="1" x14ac:dyDescent="0.35">
      <c r="A169" s="70">
        <f>'Sessional + End Term Assessment'!A174</f>
        <v>167</v>
      </c>
      <c r="B169" s="71" t="str">
        <f>'Sessional + End Term Assessment'!B174</f>
        <v>23ETCCS169</v>
      </c>
      <c r="C169" s="71" t="str">
        <f>'Sessional + End Term Assessment'!C174</f>
        <v>YASH DAVE</v>
      </c>
      <c r="D169" s="72">
        <v>537.66666666666674</v>
      </c>
      <c r="E169" s="53" t="str">
        <f t="shared" si="0"/>
        <v>N</v>
      </c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3.5" customHeight="1" x14ac:dyDescent="0.35">
      <c r="A170" s="70">
        <f>'Sessional + End Term Assessment'!A175</f>
        <v>168</v>
      </c>
      <c r="B170" s="71" t="str">
        <f>'Sessional + End Term Assessment'!B175</f>
        <v>23ETCCS170</v>
      </c>
      <c r="C170" s="71" t="str">
        <f>'Sessional + End Term Assessment'!C175</f>
        <v>YASH JAIN</v>
      </c>
      <c r="D170" s="72">
        <v>71</v>
      </c>
      <c r="E170" s="53" t="str">
        <f t="shared" si="0"/>
        <v>N</v>
      </c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3.5" customHeight="1" x14ac:dyDescent="0.35">
      <c r="A171" s="70">
        <f>'Sessional + End Term Assessment'!A176</f>
        <v>169</v>
      </c>
      <c r="B171" s="71" t="str">
        <f>'Sessional + End Term Assessment'!B176</f>
        <v>23ETCCS171</v>
      </c>
      <c r="C171" s="71" t="str">
        <f>'Sessional + End Term Assessment'!C176</f>
        <v>YASH KHERODIYA</v>
      </c>
      <c r="D171" s="72">
        <v>47.666666666666664</v>
      </c>
      <c r="E171" s="53" t="str">
        <f t="shared" si="0"/>
        <v>N</v>
      </c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3.5" customHeight="1" x14ac:dyDescent="0.35">
      <c r="A172" s="70">
        <f>'Sessional + End Term Assessment'!A177</f>
        <v>170</v>
      </c>
      <c r="B172" s="71" t="str">
        <f>'Sessional + End Term Assessment'!B177</f>
        <v>23ETCCS172</v>
      </c>
      <c r="C172" s="71" t="str">
        <f>'Sessional + End Term Assessment'!C177</f>
        <v>YASH KUMAR</v>
      </c>
      <c r="D172" s="72">
        <v>68.666666666666671</v>
      </c>
      <c r="E172" s="53" t="str">
        <f t="shared" si="0"/>
        <v>N</v>
      </c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3.5" customHeight="1" x14ac:dyDescent="0.35">
      <c r="A173" s="70">
        <f>'Sessional + End Term Assessment'!A178</f>
        <v>171</v>
      </c>
      <c r="B173" s="71" t="str">
        <f>'Sessional + End Term Assessment'!B178</f>
        <v>23ETCCS173</v>
      </c>
      <c r="C173" s="71" t="str">
        <f>'Sessional + End Term Assessment'!C178</f>
        <v>YASHASWINI KANWAR YADUWANSHI</v>
      </c>
      <c r="D173" s="90" t="e">
        <v>#VALUE!</v>
      </c>
      <c r="E173" s="53" t="s">
        <v>481</v>
      </c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3.5" customHeight="1" x14ac:dyDescent="0.35">
      <c r="A174" s="70">
        <f>'Sessional + End Term Assessment'!A179</f>
        <v>172</v>
      </c>
      <c r="B174" s="71" t="str">
        <f>'Sessional + End Term Assessment'!B179</f>
        <v>23ETCCS174</v>
      </c>
      <c r="C174" s="71" t="str">
        <f>'Sessional + End Term Assessment'!C179</f>
        <v>YASHSWI JHALA</v>
      </c>
      <c r="D174" s="72">
        <v>52.333333333333329</v>
      </c>
      <c r="E174" s="53" t="str">
        <f t="shared" ref="E174:E199" si="1">IF(D174&lt;=35,"Y","N")</f>
        <v>N</v>
      </c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3.5" customHeight="1" x14ac:dyDescent="0.35">
      <c r="A175" s="70">
        <f>'Sessional + End Term Assessment'!A180</f>
        <v>173</v>
      </c>
      <c r="B175" s="71" t="str">
        <f>'Sessional + End Term Assessment'!B180</f>
        <v>23ETCCS175</v>
      </c>
      <c r="C175" s="71" t="str">
        <f>'Sessional + End Term Assessment'!C180</f>
        <v>YATHARTH UPADHYAY</v>
      </c>
      <c r="D175" s="72">
        <v>57</v>
      </c>
      <c r="E175" s="53" t="str">
        <f t="shared" si="1"/>
        <v>N</v>
      </c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3.5" customHeight="1" x14ac:dyDescent="0.35">
      <c r="A176" s="70">
        <f>'Sessional + End Term Assessment'!A181</f>
        <v>174</v>
      </c>
      <c r="B176" s="71" t="str">
        <f>'Sessional + End Term Assessment'!B181</f>
        <v>23ETCCS176</v>
      </c>
      <c r="C176" s="71" t="str">
        <f>'Sessional + End Term Assessment'!C181</f>
        <v>YUVRAJ SINGH GOUR</v>
      </c>
      <c r="D176" s="72">
        <v>59.333333333333336</v>
      </c>
      <c r="E176" s="53" t="str">
        <f t="shared" si="1"/>
        <v>N</v>
      </c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3.5" customHeight="1" x14ac:dyDescent="0.35">
      <c r="A177" s="70">
        <f>'Sessional + End Term Assessment'!A182</f>
        <v>175</v>
      </c>
      <c r="B177" s="71" t="str">
        <f>'Sessional + End Term Assessment'!B182</f>
        <v>23ETCCS177</v>
      </c>
      <c r="C177" s="71" t="str">
        <f>'Sessional + End Term Assessment'!C182</f>
        <v>ZOHER ZARI</v>
      </c>
      <c r="D177" s="72">
        <v>66.333333333333329</v>
      </c>
      <c r="E177" s="53" t="str">
        <f t="shared" si="1"/>
        <v>N</v>
      </c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3.5" customHeight="1" x14ac:dyDescent="0.35">
      <c r="A178" s="70">
        <f>'Sessional + End Term Assessment'!A183</f>
        <v>176</v>
      </c>
      <c r="B178" s="71" t="str">
        <f>'Sessional + End Term Assessment'!B183</f>
        <v>23ETCCE001</v>
      </c>
      <c r="C178" s="71" t="str">
        <f>'Sessional + End Term Assessment'!C183</f>
        <v>DURGA SHANKAR MEENA</v>
      </c>
      <c r="D178" s="72">
        <v>47.666666666666664</v>
      </c>
      <c r="E178" s="53" t="str">
        <f t="shared" si="1"/>
        <v>N</v>
      </c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3.5" customHeight="1" x14ac:dyDescent="0.35">
      <c r="A179" s="70">
        <f>'Sessional + End Term Assessment'!A184</f>
        <v>177</v>
      </c>
      <c r="B179" s="71" t="str">
        <f>'Sessional + End Term Assessment'!B184</f>
        <v>23ETCCE002</v>
      </c>
      <c r="C179" s="71" t="str">
        <f>'Sessional + End Term Assessment'!C184</f>
        <v>MS.DIPIKA KALAL</v>
      </c>
      <c r="D179" s="72">
        <v>52.333333333333329</v>
      </c>
      <c r="E179" s="53" t="str">
        <f t="shared" si="1"/>
        <v>N</v>
      </c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3.5" customHeight="1" x14ac:dyDescent="0.35">
      <c r="A180" s="70">
        <f>'Sessional + End Term Assessment'!A185</f>
        <v>178</v>
      </c>
      <c r="B180" s="71" t="str">
        <f>'Sessional + End Term Assessment'!B185</f>
        <v>23ETCCE003</v>
      </c>
      <c r="C180" s="71" t="str">
        <f>'Sessional + End Term Assessment'!C185</f>
        <v>MS.NIKITA KALAL</v>
      </c>
      <c r="D180" s="72">
        <v>54.666666666666671</v>
      </c>
      <c r="E180" s="53" t="str">
        <f t="shared" si="1"/>
        <v>N</v>
      </c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3.5" customHeight="1" x14ac:dyDescent="0.35">
      <c r="A181" s="70">
        <f>'Sessional + End Term Assessment'!A186</f>
        <v>179</v>
      </c>
      <c r="B181" s="71" t="str">
        <f>'Sessional + End Term Assessment'!B186</f>
        <v>23ETCCE004</v>
      </c>
      <c r="C181" s="71" t="str">
        <f>'Sessional + End Term Assessment'!C186</f>
        <v>NAMAN CHOUDHARY</v>
      </c>
      <c r="D181" s="72">
        <v>45.333333333333329</v>
      </c>
      <c r="E181" s="53" t="str">
        <f t="shared" si="1"/>
        <v>N</v>
      </c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3.5" customHeight="1" x14ac:dyDescent="0.35">
      <c r="A182" s="70">
        <f>'Sessional + End Term Assessment'!A187</f>
        <v>180</v>
      </c>
      <c r="B182" s="71" t="str">
        <f>'Sessional + End Term Assessment'!B187</f>
        <v>23ETCCE005</v>
      </c>
      <c r="C182" s="71" t="str">
        <f>'Sessional + End Term Assessment'!C187</f>
        <v>NARESH MEENA</v>
      </c>
      <c r="D182" s="72">
        <v>59.333333333333336</v>
      </c>
      <c r="E182" s="53" t="str">
        <f t="shared" si="1"/>
        <v>N</v>
      </c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3.5" customHeight="1" x14ac:dyDescent="0.35">
      <c r="A183" s="70">
        <f>'Sessional + End Term Assessment'!A188</f>
        <v>181</v>
      </c>
      <c r="B183" s="71" t="str">
        <f>'Sessional + End Term Assessment'!B188</f>
        <v>23ETCCE006</v>
      </c>
      <c r="C183" s="71" t="str">
        <f>'Sessional + End Term Assessment'!C188</f>
        <v>NAVEEN NATH JOGI</v>
      </c>
      <c r="D183" s="72">
        <v>47.666666666666664</v>
      </c>
      <c r="E183" s="53" t="str">
        <f t="shared" si="1"/>
        <v>N</v>
      </c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3.5" customHeight="1" x14ac:dyDescent="0.35">
      <c r="A184" s="70">
        <f>'Sessional + End Term Assessment'!A189</f>
        <v>182</v>
      </c>
      <c r="B184" s="71" t="str">
        <f>'Sessional + End Term Assessment'!B189</f>
        <v>23ETCCE007</v>
      </c>
      <c r="C184" s="71" t="str">
        <f>'Sessional + End Term Assessment'!C189</f>
        <v>SAYAM MEHTA</v>
      </c>
      <c r="D184" s="72">
        <v>54.666666666666671</v>
      </c>
      <c r="E184" s="53" t="str">
        <f t="shared" si="1"/>
        <v>N</v>
      </c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3.5" customHeight="1" x14ac:dyDescent="0.35">
      <c r="A185" s="70">
        <f>'Sessional + End Term Assessment'!A190</f>
        <v>183</v>
      </c>
      <c r="B185" s="71" t="str">
        <f>'Sessional + End Term Assessment'!B190</f>
        <v>23ETCCE008</v>
      </c>
      <c r="C185" s="71" t="str">
        <f>'Sessional + End Term Assessment'!C190</f>
        <v>SHIVAM</v>
      </c>
      <c r="D185" s="72">
        <v>59.333333333333336</v>
      </c>
      <c r="E185" s="53" t="str">
        <f t="shared" si="1"/>
        <v>N</v>
      </c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3.5" customHeight="1" x14ac:dyDescent="0.35">
      <c r="A186" s="70">
        <f>'Sessional + End Term Assessment'!A191</f>
        <v>184</v>
      </c>
      <c r="B186" s="71" t="str">
        <f>'Sessional + End Term Assessment'!B191</f>
        <v>23ETCEC001</v>
      </c>
      <c r="C186" s="71" t="str">
        <f>'Sessional + End Term Assessment'!C191</f>
        <v>ABHISHEK JODHA</v>
      </c>
      <c r="D186" s="72">
        <v>68.666666666666671</v>
      </c>
      <c r="E186" s="53" t="str">
        <f t="shared" si="1"/>
        <v>N</v>
      </c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3.5" customHeight="1" x14ac:dyDescent="0.35">
      <c r="A187" s="70">
        <f>'Sessional + End Term Assessment'!A192</f>
        <v>185</v>
      </c>
      <c r="B187" s="71" t="str">
        <f>'Sessional + End Term Assessment'!B192</f>
        <v>23ETCEC002</v>
      </c>
      <c r="C187" s="71" t="str">
        <f>'Sessional + End Term Assessment'!C192</f>
        <v>ANJALI RATHORE</v>
      </c>
      <c r="D187" s="72">
        <v>66.333333333333329</v>
      </c>
      <c r="E187" s="53" t="str">
        <f t="shared" si="1"/>
        <v>N</v>
      </c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3.5" customHeight="1" x14ac:dyDescent="0.35">
      <c r="A188" s="70">
        <f>'Sessional + End Term Assessment'!A193</f>
        <v>186</v>
      </c>
      <c r="B188" s="71" t="str">
        <f>'Sessional + End Term Assessment'!B193</f>
        <v>23ETCEC003</v>
      </c>
      <c r="C188" s="71" t="str">
        <f>'Sessional + End Term Assessment'!C193</f>
        <v>ARCHI KHATTAR</v>
      </c>
      <c r="D188" s="72">
        <v>66.333333333333329</v>
      </c>
      <c r="E188" s="53" t="str">
        <f t="shared" si="1"/>
        <v>N</v>
      </c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3.5" customHeight="1" x14ac:dyDescent="0.35">
      <c r="A189" s="70">
        <f>'Sessional + End Term Assessment'!A194</f>
        <v>187</v>
      </c>
      <c r="B189" s="71" t="str">
        <f>'Sessional + End Term Assessment'!B194</f>
        <v>23ETCEC004</v>
      </c>
      <c r="C189" s="71" t="str">
        <f>'Sessional + End Term Assessment'!C194</f>
        <v>DEVENDRA SINGH</v>
      </c>
      <c r="D189" s="72">
        <v>59.333333333333336</v>
      </c>
      <c r="E189" s="53" t="str">
        <f t="shared" si="1"/>
        <v>N</v>
      </c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3.5" customHeight="1" x14ac:dyDescent="0.35">
      <c r="A190" s="70">
        <f>'Sessional + End Term Assessment'!A195</f>
        <v>188</v>
      </c>
      <c r="B190" s="71" t="str">
        <f>'Sessional + End Term Assessment'!B195</f>
        <v>23ETCEC005</v>
      </c>
      <c r="C190" s="71" t="str">
        <f>'Sessional + End Term Assessment'!C195</f>
        <v>JAIN MAYANK AMRUT</v>
      </c>
      <c r="D190" s="72">
        <v>57</v>
      </c>
      <c r="E190" s="53" t="str">
        <f t="shared" si="1"/>
        <v>N</v>
      </c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3.5" customHeight="1" x14ac:dyDescent="0.35">
      <c r="A191" s="70">
        <f>'Sessional + End Term Assessment'!A196</f>
        <v>189</v>
      </c>
      <c r="B191" s="71" t="str">
        <f>'Sessional + End Term Assessment'!B196</f>
        <v>23ETCEC006</v>
      </c>
      <c r="C191" s="71" t="str">
        <f>'Sessional + End Term Assessment'!C196</f>
        <v>MANISH BYAWAT</v>
      </c>
      <c r="D191" s="72" t="e">
        <v>#VALUE!</v>
      </c>
      <c r="E191" s="53" t="e">
        <f t="shared" si="1"/>
        <v>#VALUE!</v>
      </c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3.5" customHeight="1" x14ac:dyDescent="0.35">
      <c r="A192" s="70">
        <f>'Sessional + End Term Assessment'!A197</f>
        <v>190</v>
      </c>
      <c r="B192" s="71" t="str">
        <f>'Sessional + End Term Assessment'!B197</f>
        <v>23ETCEC007</v>
      </c>
      <c r="C192" s="71" t="str">
        <f>'Sessional + End Term Assessment'!C197</f>
        <v>MS.HITAL KUMAWAT</v>
      </c>
      <c r="D192" s="72">
        <v>59.333333333333336</v>
      </c>
      <c r="E192" s="53" t="str">
        <f t="shared" si="1"/>
        <v>N</v>
      </c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3.5" customHeight="1" x14ac:dyDescent="0.35">
      <c r="A193" s="70">
        <f>'Sessional + End Term Assessment'!A198</f>
        <v>191</v>
      </c>
      <c r="B193" s="71" t="str">
        <f>'Sessional + End Term Assessment'!B198</f>
        <v>23ETCEC008</v>
      </c>
      <c r="C193" s="71" t="str">
        <f>'Sessional + End Term Assessment'!C198</f>
        <v>NARENDRA SINGH CHAUHAN</v>
      </c>
      <c r="D193" s="72">
        <v>50</v>
      </c>
      <c r="E193" s="53" t="str">
        <f t="shared" si="1"/>
        <v>N</v>
      </c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3.5" customHeight="1" x14ac:dyDescent="0.35">
      <c r="A194" s="70">
        <f>'Sessional + End Term Assessment'!A199</f>
        <v>192</v>
      </c>
      <c r="B194" s="71" t="str">
        <f>'Sessional + End Term Assessment'!B199</f>
        <v>23ETCEC009</v>
      </c>
      <c r="C194" s="71" t="str">
        <f>'Sessional + End Term Assessment'!C199</f>
        <v>RAGHURAJ RANA</v>
      </c>
      <c r="D194" s="72">
        <v>57</v>
      </c>
      <c r="E194" s="53" t="str">
        <f t="shared" si="1"/>
        <v>N</v>
      </c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3.5" customHeight="1" x14ac:dyDescent="0.35">
      <c r="A195" s="70">
        <f>'Sessional + End Term Assessment'!A200</f>
        <v>193</v>
      </c>
      <c r="B195" s="71" t="str">
        <f>'Sessional + End Term Assessment'!B200</f>
        <v>23ETCEC010</v>
      </c>
      <c r="C195" s="71" t="str">
        <f>'Sessional + End Term Assessment'!C200</f>
        <v>RAJAT RAJ SINGH CHOUHAN</v>
      </c>
      <c r="D195" s="72">
        <v>61.666666666666671</v>
      </c>
      <c r="E195" s="53" t="str">
        <f t="shared" si="1"/>
        <v>N</v>
      </c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3.5" customHeight="1" x14ac:dyDescent="0.35">
      <c r="A196" s="70">
        <f>'Sessional + End Term Assessment'!A201</f>
        <v>194</v>
      </c>
      <c r="B196" s="71" t="str">
        <f>'Sessional + End Term Assessment'!B201</f>
        <v>23ETCEC011</v>
      </c>
      <c r="C196" s="71" t="str">
        <f>'Sessional + End Term Assessment'!C201</f>
        <v>RISHABH SOLANKI</v>
      </c>
      <c r="D196" s="72">
        <v>57</v>
      </c>
      <c r="E196" s="53" t="str">
        <f t="shared" si="1"/>
        <v>N</v>
      </c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3.5" customHeight="1" x14ac:dyDescent="0.35">
      <c r="A197" s="70">
        <f>'Sessional + End Term Assessment'!A202</f>
        <v>195</v>
      </c>
      <c r="B197" s="71" t="str">
        <f>'Sessional + End Term Assessment'!B202</f>
        <v>23ETCEC012</v>
      </c>
      <c r="C197" s="71" t="str">
        <f>'Sessional + End Term Assessment'!C202</f>
        <v>RUDRAKSH TELI</v>
      </c>
      <c r="D197" s="72">
        <v>61.666666666666671</v>
      </c>
      <c r="E197" s="53" t="str">
        <f t="shared" si="1"/>
        <v>N</v>
      </c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3.5" customHeight="1" x14ac:dyDescent="0.35">
      <c r="A198" s="70">
        <f>'Sessional + End Term Assessment'!A203</f>
        <v>196</v>
      </c>
      <c r="B198" s="71" t="str">
        <f>'Sessional + End Term Assessment'!B203</f>
        <v>23ETCEC013</v>
      </c>
      <c r="C198" s="71" t="str">
        <f>'Sessional + End Term Assessment'!C203</f>
        <v>SUMIT GOSWAMI</v>
      </c>
      <c r="D198" s="72">
        <v>54.666666666666671</v>
      </c>
      <c r="E198" s="53" t="str">
        <f t="shared" si="1"/>
        <v>N</v>
      </c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3.5" customHeight="1" x14ac:dyDescent="0.35">
      <c r="A199" s="70">
        <f>'Sessional + End Term Assessment'!A204</f>
        <v>197</v>
      </c>
      <c r="B199" s="71" t="str">
        <f>'Sessional + End Term Assessment'!B204</f>
        <v>23ETCME001</v>
      </c>
      <c r="C199" s="71" t="str">
        <f>'Sessional + End Term Assessment'!C204</f>
        <v>MANOJ MEGHWAL</v>
      </c>
      <c r="D199" s="72">
        <v>64</v>
      </c>
      <c r="E199" s="53" t="str">
        <f t="shared" si="1"/>
        <v>N</v>
      </c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3.5" customHeight="1" x14ac:dyDescent="0.35">
      <c r="A200" s="70">
        <f>'Sessional + End Term Assessment'!A205</f>
        <v>198</v>
      </c>
      <c r="B200" s="71" t="str">
        <f>'Sessional + End Term Assessment'!B205</f>
        <v>23ETCME002</v>
      </c>
      <c r="C200" s="71" t="str">
        <f>'Sessional + End Term Assessment'!C205</f>
        <v>SAHIL GARASIYA</v>
      </c>
      <c r="D200" s="72" t="e">
        <v>#VALUE!</v>
      </c>
      <c r="E200" s="53" t="s">
        <v>481</v>
      </c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3.5" customHeight="1" x14ac:dyDescent="0.35">
      <c r="A201" s="70">
        <f>'Sessional + End Term Assessment'!A206</f>
        <v>199</v>
      </c>
      <c r="B201" s="71" t="str">
        <f>'Sessional + End Term Assessment'!B206</f>
        <v>23ETCME003</v>
      </c>
      <c r="C201" s="71" t="str">
        <f>'Sessional + End Term Assessment'!C206</f>
        <v>VIKAS MEGHWAL</v>
      </c>
      <c r="D201" s="72" t="e">
        <v>#VALUE!</v>
      </c>
      <c r="E201" s="53" t="e">
        <f>IF(D201&lt;=35,"Y","N")</f>
        <v>#VALUE!</v>
      </c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3.5" customHeight="1" x14ac:dyDescent="0.35">
      <c r="A202" s="70">
        <f>'Sessional + End Term Assessment'!A207</f>
        <v>200</v>
      </c>
      <c r="B202" s="71" t="str">
        <f>'Sessional + End Term Assessment'!B207</f>
        <v>23ETCME004</v>
      </c>
      <c r="C202" s="71" t="str">
        <f>'Sessional + End Term Assessment'!C207</f>
        <v>VIKASH KUMAR</v>
      </c>
      <c r="D202" s="91">
        <v>64</v>
      </c>
      <c r="E202" s="53" t="s">
        <v>481</v>
      </c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3.5" customHeight="1" x14ac:dyDescent="0.3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3.5" customHeight="1" x14ac:dyDescent="0.3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3.5" customHeight="1" x14ac:dyDescent="0.3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3.5" customHeight="1" x14ac:dyDescent="0.3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3.5" customHeight="1" x14ac:dyDescent="0.3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3.5" customHeight="1" x14ac:dyDescent="0.3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3.5" customHeight="1" x14ac:dyDescent="0.3">
      <c r="A209" s="24"/>
      <c r="B209" s="24"/>
      <c r="C209" s="67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3.5" customHeight="1" x14ac:dyDescent="0.3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3.5" customHeight="1" x14ac:dyDescent="0.3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3.5" customHeight="1" x14ac:dyDescent="0.3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3.5" customHeight="1" x14ac:dyDescent="0.3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3.5" customHeight="1" x14ac:dyDescent="0.3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3.5" customHeight="1" x14ac:dyDescent="0.3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3.5" customHeight="1" x14ac:dyDescent="0.3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3.5" customHeight="1" x14ac:dyDescent="0.3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3.5" customHeight="1" x14ac:dyDescent="0.3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3.5" customHeight="1" x14ac:dyDescent="0.3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3.5" customHeight="1" x14ac:dyDescent="0.3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3.5" customHeight="1" x14ac:dyDescent="0.3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3.5" customHeight="1" x14ac:dyDescent="0.3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3.5" customHeight="1" x14ac:dyDescent="0.3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3.5" customHeight="1" x14ac:dyDescent="0.3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3.5" customHeight="1" x14ac:dyDescent="0.3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3.5" customHeight="1" x14ac:dyDescent="0.3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3.5" customHeight="1" x14ac:dyDescent="0.3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3.5" customHeight="1" x14ac:dyDescent="0.3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3.5" customHeight="1" x14ac:dyDescent="0.3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3.5" customHeight="1" x14ac:dyDescent="0.3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3.5" customHeight="1" x14ac:dyDescent="0.3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3.5" customHeight="1" x14ac:dyDescent="0.3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3.5" customHeight="1" x14ac:dyDescent="0.3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3.5" customHeight="1" x14ac:dyDescent="0.3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3.5" customHeight="1" x14ac:dyDescent="0.3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3.5" customHeight="1" x14ac:dyDescent="0.3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3.5" customHeight="1" x14ac:dyDescent="0.3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3.5" customHeight="1" x14ac:dyDescent="0.3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3.5" customHeight="1" x14ac:dyDescent="0.3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3.5" customHeight="1" x14ac:dyDescent="0.3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3.5" customHeight="1" x14ac:dyDescent="0.3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3.5" customHeight="1" x14ac:dyDescent="0.3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3.5" customHeight="1" x14ac:dyDescent="0.3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3.5" customHeight="1" x14ac:dyDescent="0.3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3.5" customHeight="1" x14ac:dyDescent="0.3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3.5" customHeight="1" x14ac:dyDescent="0.3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3.5" customHeight="1" x14ac:dyDescent="0.3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3.5" customHeight="1" x14ac:dyDescent="0.3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3.5" customHeight="1" x14ac:dyDescent="0.3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3.5" customHeight="1" x14ac:dyDescent="0.3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3.5" customHeight="1" x14ac:dyDescent="0.3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3.5" customHeight="1" x14ac:dyDescent="0.3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3.5" customHeight="1" x14ac:dyDescent="0.3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3.5" customHeight="1" x14ac:dyDescent="0.3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3.5" customHeight="1" x14ac:dyDescent="0.3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3.5" customHeight="1" x14ac:dyDescent="0.3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3.5" customHeight="1" x14ac:dyDescent="0.3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3.5" customHeight="1" x14ac:dyDescent="0.3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3.5" customHeight="1" x14ac:dyDescent="0.3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3.5" customHeight="1" x14ac:dyDescent="0.3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3.5" customHeight="1" x14ac:dyDescent="0.3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3.5" customHeight="1" x14ac:dyDescent="0.3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3.5" customHeight="1" x14ac:dyDescent="0.3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3.5" customHeight="1" x14ac:dyDescent="0.3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3.5" customHeight="1" x14ac:dyDescent="0.3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3.5" customHeight="1" x14ac:dyDescent="0.3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3.5" customHeight="1" x14ac:dyDescent="0.3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3.5" customHeight="1" x14ac:dyDescent="0.3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3.5" customHeight="1" x14ac:dyDescent="0.3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3.5" customHeight="1" x14ac:dyDescent="0.3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3.5" customHeight="1" x14ac:dyDescent="0.3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3.5" customHeight="1" x14ac:dyDescent="0.3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3.5" customHeight="1" x14ac:dyDescent="0.3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3.5" customHeight="1" x14ac:dyDescent="0.3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3.5" customHeight="1" x14ac:dyDescent="0.3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3.5" customHeight="1" x14ac:dyDescent="0.3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3.5" customHeight="1" x14ac:dyDescent="0.3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3.5" customHeight="1" x14ac:dyDescent="0.3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3.5" customHeight="1" x14ac:dyDescent="0.3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3.5" customHeight="1" x14ac:dyDescent="0.3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3.5" customHeight="1" x14ac:dyDescent="0.3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3.5" customHeight="1" x14ac:dyDescent="0.3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3.5" customHeight="1" x14ac:dyDescent="0.3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3.5" customHeight="1" x14ac:dyDescent="0.3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3.5" customHeight="1" x14ac:dyDescent="0.3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3.5" customHeight="1" x14ac:dyDescent="0.3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3.5" customHeight="1" x14ac:dyDescent="0.3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3.5" customHeight="1" x14ac:dyDescent="0.3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3.5" customHeight="1" x14ac:dyDescent="0.3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3.5" customHeight="1" x14ac:dyDescent="0.3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3.5" customHeight="1" x14ac:dyDescent="0.3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3.5" customHeight="1" x14ac:dyDescent="0.3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3.5" customHeight="1" x14ac:dyDescent="0.3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3.5" customHeight="1" x14ac:dyDescent="0.3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3.5" customHeight="1" x14ac:dyDescent="0.3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3.5" customHeight="1" x14ac:dyDescent="0.3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3.5" customHeight="1" x14ac:dyDescent="0.3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3.5" customHeight="1" x14ac:dyDescent="0.3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3.5" customHeight="1" x14ac:dyDescent="0.3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3.5" customHeight="1" x14ac:dyDescent="0.3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3.5" customHeight="1" x14ac:dyDescent="0.3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3.5" customHeight="1" x14ac:dyDescent="0.3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3.5" customHeight="1" x14ac:dyDescent="0.3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3.5" customHeight="1" x14ac:dyDescent="0.3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3.5" customHeight="1" x14ac:dyDescent="0.3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3.5" customHeight="1" x14ac:dyDescent="0.3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3.5" customHeight="1" x14ac:dyDescent="0.3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3.5" customHeight="1" x14ac:dyDescent="0.3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3.5" customHeight="1" x14ac:dyDescent="0.3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3.5" customHeight="1" x14ac:dyDescent="0.3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3.5" customHeight="1" x14ac:dyDescent="0.3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3.5" customHeight="1" x14ac:dyDescent="0.3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3.5" customHeight="1" x14ac:dyDescent="0.3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3.5" customHeight="1" x14ac:dyDescent="0.3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3.5" customHeight="1" x14ac:dyDescent="0.3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3.5" customHeight="1" x14ac:dyDescent="0.3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3.5" customHeight="1" x14ac:dyDescent="0.3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3.5" customHeight="1" x14ac:dyDescent="0.3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3.5" customHeight="1" x14ac:dyDescent="0.3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3.5" customHeight="1" x14ac:dyDescent="0.3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3.5" customHeight="1" x14ac:dyDescent="0.3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3.5" customHeight="1" x14ac:dyDescent="0.3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3.5" customHeight="1" x14ac:dyDescent="0.3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3.5" customHeight="1" x14ac:dyDescent="0.3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3.5" customHeight="1" x14ac:dyDescent="0.3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3.5" customHeight="1" x14ac:dyDescent="0.3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3.5" customHeight="1" x14ac:dyDescent="0.3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3.5" customHeight="1" x14ac:dyDescent="0.3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3.5" customHeight="1" x14ac:dyDescent="0.3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3.5" customHeight="1" x14ac:dyDescent="0.3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3.5" customHeight="1" x14ac:dyDescent="0.3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3.5" customHeight="1" x14ac:dyDescent="0.3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3.5" customHeight="1" x14ac:dyDescent="0.3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3.5" customHeight="1" x14ac:dyDescent="0.3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3.5" customHeight="1" x14ac:dyDescent="0.3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3.5" customHeight="1" x14ac:dyDescent="0.3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3.5" customHeight="1" x14ac:dyDescent="0.3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3.5" customHeight="1" x14ac:dyDescent="0.3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3.5" customHeight="1" x14ac:dyDescent="0.3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3.5" customHeight="1" x14ac:dyDescent="0.3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3.5" customHeight="1" x14ac:dyDescent="0.3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3.5" customHeight="1" x14ac:dyDescent="0.3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3.5" customHeight="1" x14ac:dyDescent="0.3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3.5" customHeight="1" x14ac:dyDescent="0.3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3.5" customHeight="1" x14ac:dyDescent="0.3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3.5" customHeight="1" x14ac:dyDescent="0.3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3.5" customHeight="1" x14ac:dyDescent="0.3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3.5" customHeight="1" x14ac:dyDescent="0.3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3.5" customHeight="1" x14ac:dyDescent="0.3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3.5" customHeight="1" x14ac:dyDescent="0.3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3.5" customHeight="1" x14ac:dyDescent="0.3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3.5" customHeight="1" x14ac:dyDescent="0.3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3.5" customHeight="1" x14ac:dyDescent="0.3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3.5" customHeight="1" x14ac:dyDescent="0.3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3.5" customHeight="1" x14ac:dyDescent="0.3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3.5" customHeight="1" x14ac:dyDescent="0.3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3.5" customHeight="1" x14ac:dyDescent="0.3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3.5" customHeight="1" x14ac:dyDescent="0.3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3.5" customHeight="1" x14ac:dyDescent="0.3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3.5" customHeight="1" x14ac:dyDescent="0.3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3.5" customHeight="1" x14ac:dyDescent="0.3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3.5" customHeight="1" x14ac:dyDescent="0.3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3.5" customHeight="1" x14ac:dyDescent="0.3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3.5" customHeight="1" x14ac:dyDescent="0.3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3.5" customHeight="1" x14ac:dyDescent="0.3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3.5" customHeight="1" x14ac:dyDescent="0.3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3.5" customHeight="1" x14ac:dyDescent="0.3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3.5" customHeight="1" x14ac:dyDescent="0.3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3.5" customHeight="1" x14ac:dyDescent="0.3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3.5" customHeight="1" x14ac:dyDescent="0.3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3.5" customHeight="1" x14ac:dyDescent="0.3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3.5" customHeight="1" x14ac:dyDescent="0.3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3.5" customHeight="1" x14ac:dyDescent="0.3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3.5" customHeight="1" x14ac:dyDescent="0.3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3.5" customHeight="1" x14ac:dyDescent="0.3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3.5" customHeight="1" x14ac:dyDescent="0.3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3.5" customHeight="1" x14ac:dyDescent="0.3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3.5" customHeight="1" x14ac:dyDescent="0.3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3.5" customHeight="1" x14ac:dyDescent="0.3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3.5" customHeight="1" x14ac:dyDescent="0.3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3.5" customHeight="1" x14ac:dyDescent="0.3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3.5" customHeight="1" x14ac:dyDescent="0.3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3.5" customHeight="1" x14ac:dyDescent="0.3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3.5" customHeight="1" x14ac:dyDescent="0.3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3.5" customHeight="1" x14ac:dyDescent="0.3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3.5" customHeight="1" x14ac:dyDescent="0.3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3.5" customHeight="1" x14ac:dyDescent="0.3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3.5" customHeight="1" x14ac:dyDescent="0.3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3.5" customHeight="1" x14ac:dyDescent="0.3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3.5" customHeight="1" x14ac:dyDescent="0.3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3.5" customHeight="1" x14ac:dyDescent="0.3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3.5" customHeight="1" x14ac:dyDescent="0.3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3.5" customHeight="1" x14ac:dyDescent="0.3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3.5" customHeight="1" x14ac:dyDescent="0.3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3.5" customHeight="1" x14ac:dyDescent="0.3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3.5" customHeight="1" x14ac:dyDescent="0.3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3.5" customHeight="1" x14ac:dyDescent="0.3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3.5" customHeight="1" x14ac:dyDescent="0.3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3.5" customHeight="1" x14ac:dyDescent="0.3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3.5" customHeight="1" x14ac:dyDescent="0.3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3.5" customHeight="1" x14ac:dyDescent="0.3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3.5" customHeight="1" x14ac:dyDescent="0.3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3.5" customHeight="1" x14ac:dyDescent="0.3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3.5" customHeight="1" x14ac:dyDescent="0.3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3.5" customHeight="1" x14ac:dyDescent="0.3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3.5" customHeight="1" x14ac:dyDescent="0.3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3.5" customHeight="1" x14ac:dyDescent="0.3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3.5" customHeight="1" x14ac:dyDescent="0.3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3.5" customHeight="1" x14ac:dyDescent="0.3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3.5" customHeight="1" x14ac:dyDescent="0.3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3.5" customHeight="1" x14ac:dyDescent="0.3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3.5" customHeight="1" x14ac:dyDescent="0.3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3.5" customHeight="1" x14ac:dyDescent="0.3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3.5" customHeight="1" x14ac:dyDescent="0.3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3.5" customHeight="1" x14ac:dyDescent="0.3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3.5" customHeight="1" x14ac:dyDescent="0.3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3.5" customHeight="1" x14ac:dyDescent="0.3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3.5" customHeight="1" x14ac:dyDescent="0.3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3.5" customHeight="1" x14ac:dyDescent="0.3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3.5" customHeight="1" x14ac:dyDescent="0.3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3.5" customHeight="1" x14ac:dyDescent="0.3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3.5" customHeight="1" x14ac:dyDescent="0.3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3.5" customHeight="1" x14ac:dyDescent="0.3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3.5" customHeight="1" x14ac:dyDescent="0.3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3.5" customHeight="1" x14ac:dyDescent="0.3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3.5" customHeight="1" x14ac:dyDescent="0.3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3.5" customHeight="1" x14ac:dyDescent="0.3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3.5" customHeight="1" x14ac:dyDescent="0.3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3.5" customHeight="1" x14ac:dyDescent="0.3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3.5" customHeight="1" x14ac:dyDescent="0.3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3.5" customHeight="1" x14ac:dyDescent="0.3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3.5" customHeight="1" x14ac:dyDescent="0.3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3.5" customHeight="1" x14ac:dyDescent="0.3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3.5" customHeight="1" x14ac:dyDescent="0.3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3.5" customHeight="1" x14ac:dyDescent="0.3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3.5" customHeight="1" x14ac:dyDescent="0.3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3.5" customHeight="1" x14ac:dyDescent="0.3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3.5" customHeight="1" x14ac:dyDescent="0.3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3.5" customHeight="1" x14ac:dyDescent="0.3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3.5" customHeight="1" x14ac:dyDescent="0.3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3.5" customHeight="1" x14ac:dyDescent="0.3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3.5" customHeight="1" x14ac:dyDescent="0.3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3.5" customHeight="1" x14ac:dyDescent="0.3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3.5" customHeight="1" x14ac:dyDescent="0.3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3.5" customHeight="1" x14ac:dyDescent="0.3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3.5" customHeight="1" x14ac:dyDescent="0.3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3.5" customHeight="1" x14ac:dyDescent="0.3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3.5" customHeight="1" x14ac:dyDescent="0.3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3.5" customHeight="1" x14ac:dyDescent="0.3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3.5" customHeight="1" x14ac:dyDescent="0.3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3.5" customHeight="1" x14ac:dyDescent="0.3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3.5" customHeight="1" x14ac:dyDescent="0.3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3.5" customHeight="1" x14ac:dyDescent="0.3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3.5" customHeight="1" x14ac:dyDescent="0.3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3.5" customHeight="1" x14ac:dyDescent="0.3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3.5" customHeight="1" x14ac:dyDescent="0.3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3.5" customHeight="1" x14ac:dyDescent="0.3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3.5" customHeight="1" x14ac:dyDescent="0.3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3.5" customHeight="1" x14ac:dyDescent="0.3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3.5" customHeight="1" x14ac:dyDescent="0.3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3.5" customHeight="1" x14ac:dyDescent="0.3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3.5" customHeight="1" x14ac:dyDescent="0.3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3.5" customHeight="1" x14ac:dyDescent="0.3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3.5" customHeight="1" x14ac:dyDescent="0.3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3.5" customHeight="1" x14ac:dyDescent="0.3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3.5" customHeight="1" x14ac:dyDescent="0.3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3.5" customHeight="1" x14ac:dyDescent="0.3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3.5" customHeight="1" x14ac:dyDescent="0.3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3.5" customHeight="1" x14ac:dyDescent="0.3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3.5" customHeight="1" x14ac:dyDescent="0.3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3.5" customHeight="1" x14ac:dyDescent="0.3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3.5" customHeight="1" x14ac:dyDescent="0.3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3.5" customHeight="1" x14ac:dyDescent="0.3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3.5" customHeight="1" x14ac:dyDescent="0.3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3.5" customHeight="1" x14ac:dyDescent="0.3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3.5" customHeight="1" x14ac:dyDescent="0.3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3.5" customHeight="1" x14ac:dyDescent="0.3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3.5" customHeight="1" x14ac:dyDescent="0.3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3.5" customHeight="1" x14ac:dyDescent="0.3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3.5" customHeight="1" x14ac:dyDescent="0.3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3.5" customHeight="1" x14ac:dyDescent="0.3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3.5" customHeight="1" x14ac:dyDescent="0.3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3.5" customHeight="1" x14ac:dyDescent="0.3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3.5" customHeight="1" x14ac:dyDescent="0.3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3.5" customHeight="1" x14ac:dyDescent="0.3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3.5" customHeight="1" x14ac:dyDescent="0.3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3.5" customHeight="1" x14ac:dyDescent="0.3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3.5" customHeight="1" x14ac:dyDescent="0.3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3.5" customHeight="1" x14ac:dyDescent="0.3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3.5" customHeight="1" x14ac:dyDescent="0.3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3.5" customHeight="1" x14ac:dyDescent="0.3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3.5" customHeight="1" x14ac:dyDescent="0.3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3.5" customHeight="1" x14ac:dyDescent="0.3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3.5" customHeight="1" x14ac:dyDescent="0.3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3.5" customHeight="1" x14ac:dyDescent="0.3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3.5" customHeight="1" x14ac:dyDescent="0.3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3.5" customHeight="1" x14ac:dyDescent="0.3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3.5" customHeight="1" x14ac:dyDescent="0.3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3.5" customHeight="1" x14ac:dyDescent="0.3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3.5" customHeight="1" x14ac:dyDescent="0.3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3.5" customHeight="1" x14ac:dyDescent="0.3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3.5" customHeight="1" x14ac:dyDescent="0.3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3.5" customHeight="1" x14ac:dyDescent="0.3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3.5" customHeight="1" x14ac:dyDescent="0.3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3.5" customHeight="1" x14ac:dyDescent="0.3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3.5" customHeight="1" x14ac:dyDescent="0.3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3.5" customHeight="1" x14ac:dyDescent="0.3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3.5" customHeight="1" x14ac:dyDescent="0.3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3.5" customHeight="1" x14ac:dyDescent="0.3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3.5" customHeight="1" x14ac:dyDescent="0.3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3.5" customHeight="1" x14ac:dyDescent="0.3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3.5" customHeight="1" x14ac:dyDescent="0.3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3.5" customHeight="1" x14ac:dyDescent="0.3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3.5" customHeight="1" x14ac:dyDescent="0.3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3.5" customHeight="1" x14ac:dyDescent="0.3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3.5" customHeight="1" x14ac:dyDescent="0.3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3.5" customHeight="1" x14ac:dyDescent="0.3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3.5" customHeight="1" x14ac:dyDescent="0.3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3.5" customHeight="1" x14ac:dyDescent="0.3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3.5" customHeight="1" x14ac:dyDescent="0.3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3.5" customHeight="1" x14ac:dyDescent="0.3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3.5" customHeight="1" x14ac:dyDescent="0.3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3.5" customHeight="1" x14ac:dyDescent="0.3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3.5" customHeight="1" x14ac:dyDescent="0.3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3.5" customHeight="1" x14ac:dyDescent="0.3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3.5" customHeight="1" x14ac:dyDescent="0.3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3.5" customHeight="1" x14ac:dyDescent="0.3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3.5" customHeight="1" x14ac:dyDescent="0.3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3.5" customHeight="1" x14ac:dyDescent="0.3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3.5" customHeight="1" x14ac:dyDescent="0.3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3.5" customHeight="1" x14ac:dyDescent="0.3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3.5" customHeight="1" x14ac:dyDescent="0.3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3.5" customHeight="1" x14ac:dyDescent="0.3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3.5" customHeight="1" x14ac:dyDescent="0.3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3.5" customHeight="1" x14ac:dyDescent="0.3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3.5" customHeight="1" x14ac:dyDescent="0.3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3.5" customHeight="1" x14ac:dyDescent="0.3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3.5" customHeight="1" x14ac:dyDescent="0.3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3.5" customHeight="1" x14ac:dyDescent="0.3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3.5" customHeight="1" x14ac:dyDescent="0.3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3.5" customHeight="1" x14ac:dyDescent="0.3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3.5" customHeight="1" x14ac:dyDescent="0.3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3.5" customHeight="1" x14ac:dyDescent="0.3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3.5" customHeight="1" x14ac:dyDescent="0.3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3.5" customHeight="1" x14ac:dyDescent="0.3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3.5" customHeight="1" x14ac:dyDescent="0.3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3.5" customHeight="1" x14ac:dyDescent="0.3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3.5" customHeight="1" x14ac:dyDescent="0.3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3.5" customHeight="1" x14ac:dyDescent="0.3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3.5" customHeight="1" x14ac:dyDescent="0.3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3.5" customHeight="1" x14ac:dyDescent="0.3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3.5" customHeight="1" x14ac:dyDescent="0.3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3.5" customHeight="1" x14ac:dyDescent="0.3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3.5" customHeight="1" x14ac:dyDescent="0.3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3.5" customHeight="1" x14ac:dyDescent="0.3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3.5" customHeight="1" x14ac:dyDescent="0.3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3.5" customHeight="1" x14ac:dyDescent="0.3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3.5" customHeight="1" x14ac:dyDescent="0.3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3.5" customHeight="1" x14ac:dyDescent="0.3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3.5" customHeight="1" x14ac:dyDescent="0.3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3.5" customHeight="1" x14ac:dyDescent="0.3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3.5" customHeight="1" x14ac:dyDescent="0.3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3.5" customHeight="1" x14ac:dyDescent="0.3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3.5" customHeight="1" x14ac:dyDescent="0.3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3.5" customHeight="1" x14ac:dyDescent="0.3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3.5" customHeight="1" x14ac:dyDescent="0.3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3.5" customHeight="1" x14ac:dyDescent="0.3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3.5" customHeight="1" x14ac:dyDescent="0.3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3.5" customHeight="1" x14ac:dyDescent="0.3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3.5" customHeight="1" x14ac:dyDescent="0.3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3.5" customHeight="1" x14ac:dyDescent="0.3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3.5" customHeight="1" x14ac:dyDescent="0.3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3.5" customHeight="1" x14ac:dyDescent="0.3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3.5" customHeight="1" x14ac:dyDescent="0.3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3.5" customHeight="1" x14ac:dyDescent="0.3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3.5" customHeight="1" x14ac:dyDescent="0.3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3.5" customHeight="1" x14ac:dyDescent="0.3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3.5" customHeight="1" x14ac:dyDescent="0.3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3.5" customHeight="1" x14ac:dyDescent="0.3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3.5" customHeight="1" x14ac:dyDescent="0.3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3.5" customHeight="1" x14ac:dyDescent="0.3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3.5" customHeight="1" x14ac:dyDescent="0.3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3.5" customHeight="1" x14ac:dyDescent="0.3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3.5" customHeight="1" x14ac:dyDescent="0.3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3.5" customHeight="1" x14ac:dyDescent="0.3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3.5" customHeight="1" x14ac:dyDescent="0.3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3.5" customHeight="1" x14ac:dyDescent="0.3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3.5" customHeight="1" x14ac:dyDescent="0.3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3.5" customHeight="1" x14ac:dyDescent="0.3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3.5" customHeight="1" x14ac:dyDescent="0.3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3.5" customHeight="1" x14ac:dyDescent="0.3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3.5" customHeight="1" x14ac:dyDescent="0.3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3.5" customHeight="1" x14ac:dyDescent="0.3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3.5" customHeight="1" x14ac:dyDescent="0.3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3.5" customHeight="1" x14ac:dyDescent="0.3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3.5" customHeight="1" x14ac:dyDescent="0.3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3.5" customHeight="1" x14ac:dyDescent="0.3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3.5" customHeight="1" x14ac:dyDescent="0.3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3.5" customHeight="1" x14ac:dyDescent="0.3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3.5" customHeight="1" x14ac:dyDescent="0.3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3.5" customHeight="1" x14ac:dyDescent="0.3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3.5" customHeight="1" x14ac:dyDescent="0.3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3.5" customHeight="1" x14ac:dyDescent="0.3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3.5" customHeight="1" x14ac:dyDescent="0.3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3.5" customHeight="1" x14ac:dyDescent="0.3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3.5" customHeight="1" x14ac:dyDescent="0.3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3.5" customHeight="1" x14ac:dyDescent="0.3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3.5" customHeight="1" x14ac:dyDescent="0.3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3.5" customHeight="1" x14ac:dyDescent="0.3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3.5" customHeight="1" x14ac:dyDescent="0.3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3.5" customHeight="1" x14ac:dyDescent="0.3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3.5" customHeight="1" x14ac:dyDescent="0.3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3.5" customHeight="1" x14ac:dyDescent="0.3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3.5" customHeight="1" x14ac:dyDescent="0.3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3.5" customHeight="1" x14ac:dyDescent="0.3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3.5" customHeight="1" x14ac:dyDescent="0.3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3.5" customHeight="1" x14ac:dyDescent="0.3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3.5" customHeight="1" x14ac:dyDescent="0.3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3.5" customHeight="1" x14ac:dyDescent="0.3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3.5" customHeight="1" x14ac:dyDescent="0.3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3.5" customHeight="1" x14ac:dyDescent="0.3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3.5" customHeight="1" x14ac:dyDescent="0.3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3.5" customHeight="1" x14ac:dyDescent="0.3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3.5" customHeight="1" x14ac:dyDescent="0.3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3.5" customHeight="1" x14ac:dyDescent="0.3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3.5" customHeight="1" x14ac:dyDescent="0.3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3.5" customHeight="1" x14ac:dyDescent="0.3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3.5" customHeight="1" x14ac:dyDescent="0.3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3.5" customHeight="1" x14ac:dyDescent="0.3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3.5" customHeight="1" x14ac:dyDescent="0.3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3.5" customHeight="1" x14ac:dyDescent="0.3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3.5" customHeight="1" x14ac:dyDescent="0.3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3.5" customHeight="1" x14ac:dyDescent="0.3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3.5" customHeight="1" x14ac:dyDescent="0.3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3.5" customHeight="1" x14ac:dyDescent="0.3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3.5" customHeight="1" x14ac:dyDescent="0.3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3.5" customHeight="1" x14ac:dyDescent="0.3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3.5" customHeight="1" x14ac:dyDescent="0.3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3.5" customHeight="1" x14ac:dyDescent="0.3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3.5" customHeight="1" x14ac:dyDescent="0.3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3.5" customHeight="1" x14ac:dyDescent="0.3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3.5" customHeight="1" x14ac:dyDescent="0.3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3.5" customHeight="1" x14ac:dyDescent="0.3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3.5" customHeight="1" x14ac:dyDescent="0.3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3.5" customHeight="1" x14ac:dyDescent="0.3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3.5" customHeight="1" x14ac:dyDescent="0.3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3.5" customHeight="1" x14ac:dyDescent="0.3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3.5" customHeight="1" x14ac:dyDescent="0.3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3.5" customHeight="1" x14ac:dyDescent="0.3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3.5" customHeight="1" x14ac:dyDescent="0.3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3.5" customHeight="1" x14ac:dyDescent="0.3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3.5" customHeight="1" x14ac:dyDescent="0.3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3.5" customHeight="1" x14ac:dyDescent="0.3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3.5" customHeight="1" x14ac:dyDescent="0.3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3.5" customHeight="1" x14ac:dyDescent="0.3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3.5" customHeight="1" x14ac:dyDescent="0.3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3.5" customHeight="1" x14ac:dyDescent="0.3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3.5" customHeight="1" x14ac:dyDescent="0.3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3.5" customHeight="1" x14ac:dyDescent="0.3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3.5" customHeight="1" x14ac:dyDescent="0.3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3.5" customHeight="1" x14ac:dyDescent="0.3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3.5" customHeight="1" x14ac:dyDescent="0.3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3.5" customHeight="1" x14ac:dyDescent="0.3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3.5" customHeight="1" x14ac:dyDescent="0.3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3.5" customHeight="1" x14ac:dyDescent="0.3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3.5" customHeight="1" x14ac:dyDescent="0.3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3.5" customHeight="1" x14ac:dyDescent="0.3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3.5" customHeight="1" x14ac:dyDescent="0.3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3.5" customHeight="1" x14ac:dyDescent="0.3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3.5" customHeight="1" x14ac:dyDescent="0.3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3.5" customHeight="1" x14ac:dyDescent="0.3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3.5" customHeight="1" x14ac:dyDescent="0.3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3.5" customHeight="1" x14ac:dyDescent="0.3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3.5" customHeight="1" x14ac:dyDescent="0.3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3.5" customHeight="1" x14ac:dyDescent="0.3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3.5" customHeight="1" x14ac:dyDescent="0.3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3.5" customHeight="1" x14ac:dyDescent="0.3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3.5" customHeight="1" x14ac:dyDescent="0.3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3.5" customHeight="1" x14ac:dyDescent="0.3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3.5" customHeight="1" x14ac:dyDescent="0.3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3.5" customHeight="1" x14ac:dyDescent="0.3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3.5" customHeight="1" x14ac:dyDescent="0.3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3.5" customHeight="1" x14ac:dyDescent="0.3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3.5" customHeight="1" x14ac:dyDescent="0.3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3.5" customHeight="1" x14ac:dyDescent="0.3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3.5" customHeight="1" x14ac:dyDescent="0.3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3.5" customHeight="1" x14ac:dyDescent="0.3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3.5" customHeight="1" x14ac:dyDescent="0.3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3.5" customHeight="1" x14ac:dyDescent="0.3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3.5" customHeight="1" x14ac:dyDescent="0.3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3.5" customHeight="1" x14ac:dyDescent="0.3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3.5" customHeight="1" x14ac:dyDescent="0.3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3.5" customHeight="1" x14ac:dyDescent="0.3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3.5" customHeight="1" x14ac:dyDescent="0.3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3.5" customHeight="1" x14ac:dyDescent="0.3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3.5" customHeight="1" x14ac:dyDescent="0.3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3.5" customHeight="1" x14ac:dyDescent="0.3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3.5" customHeight="1" x14ac:dyDescent="0.3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3.5" customHeight="1" x14ac:dyDescent="0.3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3.5" customHeight="1" x14ac:dyDescent="0.3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3.5" customHeight="1" x14ac:dyDescent="0.3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3.5" customHeight="1" x14ac:dyDescent="0.3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3.5" customHeight="1" x14ac:dyDescent="0.3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3.5" customHeight="1" x14ac:dyDescent="0.3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3.5" customHeight="1" x14ac:dyDescent="0.3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3.5" customHeight="1" x14ac:dyDescent="0.3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3.5" customHeight="1" x14ac:dyDescent="0.3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3.5" customHeight="1" x14ac:dyDescent="0.3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3.5" customHeight="1" x14ac:dyDescent="0.3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3.5" customHeight="1" x14ac:dyDescent="0.3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3.5" customHeight="1" x14ac:dyDescent="0.3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3.5" customHeight="1" x14ac:dyDescent="0.3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3.5" customHeight="1" x14ac:dyDescent="0.3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3.5" customHeight="1" x14ac:dyDescent="0.3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3.5" customHeight="1" x14ac:dyDescent="0.3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3.5" customHeight="1" x14ac:dyDescent="0.3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3.5" customHeight="1" x14ac:dyDescent="0.3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3.5" customHeight="1" x14ac:dyDescent="0.3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3.5" customHeight="1" x14ac:dyDescent="0.3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3.5" customHeight="1" x14ac:dyDescent="0.3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3.5" customHeight="1" x14ac:dyDescent="0.3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3.5" customHeight="1" x14ac:dyDescent="0.3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3.5" customHeight="1" x14ac:dyDescent="0.3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3.5" customHeight="1" x14ac:dyDescent="0.3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3.5" customHeight="1" x14ac:dyDescent="0.3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3.5" customHeight="1" x14ac:dyDescent="0.3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3.5" customHeight="1" x14ac:dyDescent="0.3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3.5" customHeight="1" x14ac:dyDescent="0.3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3.5" customHeight="1" x14ac:dyDescent="0.3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3.5" customHeight="1" x14ac:dyDescent="0.3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3.5" customHeight="1" x14ac:dyDescent="0.3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3.5" customHeight="1" x14ac:dyDescent="0.3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3.5" customHeight="1" x14ac:dyDescent="0.3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3.5" customHeight="1" x14ac:dyDescent="0.3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3.5" customHeight="1" x14ac:dyDescent="0.3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3.5" customHeight="1" x14ac:dyDescent="0.3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3.5" customHeight="1" x14ac:dyDescent="0.3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3.5" customHeight="1" x14ac:dyDescent="0.3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3.5" customHeight="1" x14ac:dyDescent="0.3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3.5" customHeight="1" x14ac:dyDescent="0.3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3.5" customHeight="1" x14ac:dyDescent="0.3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3.5" customHeight="1" x14ac:dyDescent="0.3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3.5" customHeight="1" x14ac:dyDescent="0.3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3.5" customHeight="1" x14ac:dyDescent="0.3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3.5" customHeight="1" x14ac:dyDescent="0.3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3.5" customHeight="1" x14ac:dyDescent="0.3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3.5" customHeight="1" x14ac:dyDescent="0.3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3.5" customHeight="1" x14ac:dyDescent="0.3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3.5" customHeight="1" x14ac:dyDescent="0.3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3.5" customHeight="1" x14ac:dyDescent="0.3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3.5" customHeight="1" x14ac:dyDescent="0.3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3.5" customHeight="1" x14ac:dyDescent="0.3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3.5" customHeight="1" x14ac:dyDescent="0.3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3.5" customHeight="1" x14ac:dyDescent="0.3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3.5" customHeight="1" x14ac:dyDescent="0.3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3.5" customHeight="1" x14ac:dyDescent="0.3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3.5" customHeight="1" x14ac:dyDescent="0.3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3.5" customHeight="1" x14ac:dyDescent="0.3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3.5" customHeight="1" x14ac:dyDescent="0.3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3.5" customHeight="1" x14ac:dyDescent="0.3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3.5" customHeight="1" x14ac:dyDescent="0.3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3.5" customHeight="1" x14ac:dyDescent="0.3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3.5" customHeight="1" x14ac:dyDescent="0.3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3.5" customHeight="1" x14ac:dyDescent="0.3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3.5" customHeight="1" x14ac:dyDescent="0.3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3.5" customHeight="1" x14ac:dyDescent="0.3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3.5" customHeight="1" x14ac:dyDescent="0.3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3.5" customHeight="1" x14ac:dyDescent="0.3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3.5" customHeight="1" x14ac:dyDescent="0.3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3.5" customHeight="1" x14ac:dyDescent="0.3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3.5" customHeight="1" x14ac:dyDescent="0.3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3.5" customHeight="1" x14ac:dyDescent="0.3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3.5" customHeight="1" x14ac:dyDescent="0.3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3.5" customHeight="1" x14ac:dyDescent="0.3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3.5" customHeight="1" x14ac:dyDescent="0.3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3.5" customHeight="1" x14ac:dyDescent="0.3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3.5" customHeight="1" x14ac:dyDescent="0.3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3.5" customHeight="1" x14ac:dyDescent="0.3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3.5" customHeight="1" x14ac:dyDescent="0.3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3.5" customHeight="1" x14ac:dyDescent="0.3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3.5" customHeight="1" x14ac:dyDescent="0.3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3.5" customHeight="1" x14ac:dyDescent="0.3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3.5" customHeight="1" x14ac:dyDescent="0.3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3.5" customHeight="1" x14ac:dyDescent="0.3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3.5" customHeight="1" x14ac:dyDescent="0.3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3.5" customHeight="1" x14ac:dyDescent="0.3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3.5" customHeight="1" x14ac:dyDescent="0.3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3.5" customHeight="1" x14ac:dyDescent="0.3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3.5" customHeight="1" x14ac:dyDescent="0.3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3.5" customHeight="1" x14ac:dyDescent="0.3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3.5" customHeight="1" x14ac:dyDescent="0.3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3.5" customHeight="1" x14ac:dyDescent="0.3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3.5" customHeight="1" x14ac:dyDescent="0.3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3.5" customHeight="1" x14ac:dyDescent="0.3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3.5" customHeight="1" x14ac:dyDescent="0.3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3.5" customHeight="1" x14ac:dyDescent="0.3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3.5" customHeight="1" x14ac:dyDescent="0.3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3.5" customHeight="1" x14ac:dyDescent="0.3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3.5" customHeight="1" x14ac:dyDescent="0.3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3.5" customHeight="1" x14ac:dyDescent="0.3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3.5" customHeight="1" x14ac:dyDescent="0.3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3.5" customHeight="1" x14ac:dyDescent="0.3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3.5" customHeight="1" x14ac:dyDescent="0.3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3.5" customHeight="1" x14ac:dyDescent="0.3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3.5" customHeight="1" x14ac:dyDescent="0.3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3.5" customHeight="1" x14ac:dyDescent="0.3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3.5" customHeight="1" x14ac:dyDescent="0.3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3.5" customHeight="1" x14ac:dyDescent="0.3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3.5" customHeight="1" x14ac:dyDescent="0.3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3.5" customHeight="1" x14ac:dyDescent="0.3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3.5" customHeight="1" x14ac:dyDescent="0.3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3.5" customHeight="1" x14ac:dyDescent="0.3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3.5" customHeight="1" x14ac:dyDescent="0.3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3.5" customHeight="1" x14ac:dyDescent="0.3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3.5" customHeight="1" x14ac:dyDescent="0.3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3.5" customHeight="1" x14ac:dyDescent="0.3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3.5" customHeight="1" x14ac:dyDescent="0.3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3.5" customHeight="1" x14ac:dyDescent="0.3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3.5" customHeight="1" x14ac:dyDescent="0.3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3.5" customHeight="1" x14ac:dyDescent="0.3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3.5" customHeight="1" x14ac:dyDescent="0.3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3.5" customHeight="1" x14ac:dyDescent="0.3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3.5" customHeight="1" x14ac:dyDescent="0.3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3.5" customHeight="1" x14ac:dyDescent="0.3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3.5" customHeight="1" x14ac:dyDescent="0.3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3.5" customHeight="1" x14ac:dyDescent="0.3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3.5" customHeight="1" x14ac:dyDescent="0.3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3.5" customHeight="1" x14ac:dyDescent="0.3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3.5" customHeight="1" x14ac:dyDescent="0.3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3.5" customHeight="1" x14ac:dyDescent="0.3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3.5" customHeight="1" x14ac:dyDescent="0.3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3.5" customHeight="1" x14ac:dyDescent="0.3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3.5" customHeight="1" x14ac:dyDescent="0.3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3.5" customHeight="1" x14ac:dyDescent="0.3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3.5" customHeight="1" x14ac:dyDescent="0.3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3.5" customHeight="1" x14ac:dyDescent="0.3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3.5" customHeight="1" x14ac:dyDescent="0.3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3.5" customHeight="1" x14ac:dyDescent="0.3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3.5" customHeight="1" x14ac:dyDescent="0.3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3.5" customHeight="1" x14ac:dyDescent="0.3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3.5" customHeight="1" x14ac:dyDescent="0.3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3.5" customHeight="1" x14ac:dyDescent="0.3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3.5" customHeight="1" x14ac:dyDescent="0.3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3.5" customHeight="1" x14ac:dyDescent="0.3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3.5" customHeight="1" x14ac:dyDescent="0.3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3.5" customHeight="1" x14ac:dyDescent="0.3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3.5" customHeight="1" x14ac:dyDescent="0.3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3.5" customHeight="1" x14ac:dyDescent="0.3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3.5" customHeight="1" x14ac:dyDescent="0.3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3.5" customHeight="1" x14ac:dyDescent="0.3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3.5" customHeight="1" x14ac:dyDescent="0.3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3.5" customHeight="1" x14ac:dyDescent="0.3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3.5" customHeight="1" x14ac:dyDescent="0.3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3.5" customHeight="1" x14ac:dyDescent="0.3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3.5" customHeight="1" x14ac:dyDescent="0.3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3.5" customHeight="1" x14ac:dyDescent="0.3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3.5" customHeight="1" x14ac:dyDescent="0.3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3.5" customHeight="1" x14ac:dyDescent="0.3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3.5" customHeight="1" x14ac:dyDescent="0.3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3.5" customHeight="1" x14ac:dyDescent="0.3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3.5" customHeight="1" x14ac:dyDescent="0.3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3.5" customHeight="1" x14ac:dyDescent="0.3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3.5" customHeight="1" x14ac:dyDescent="0.3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3.5" customHeight="1" x14ac:dyDescent="0.3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3.5" customHeight="1" x14ac:dyDescent="0.3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3.5" customHeight="1" x14ac:dyDescent="0.3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3.5" customHeight="1" x14ac:dyDescent="0.3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3.5" customHeight="1" x14ac:dyDescent="0.3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3.5" customHeight="1" x14ac:dyDescent="0.3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3.5" customHeight="1" x14ac:dyDescent="0.3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3.5" customHeight="1" x14ac:dyDescent="0.3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3.5" customHeight="1" x14ac:dyDescent="0.3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3.5" customHeight="1" x14ac:dyDescent="0.3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3.5" customHeight="1" x14ac:dyDescent="0.3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3.5" customHeight="1" x14ac:dyDescent="0.3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3.5" customHeight="1" x14ac:dyDescent="0.3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3.5" customHeight="1" x14ac:dyDescent="0.3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3.5" customHeight="1" x14ac:dyDescent="0.3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3.5" customHeight="1" x14ac:dyDescent="0.3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3.5" customHeight="1" x14ac:dyDescent="0.3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3.5" customHeight="1" x14ac:dyDescent="0.3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3.5" customHeight="1" x14ac:dyDescent="0.3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3.5" customHeight="1" x14ac:dyDescent="0.3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3.5" customHeight="1" x14ac:dyDescent="0.3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3.5" customHeight="1" x14ac:dyDescent="0.3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3.5" customHeight="1" x14ac:dyDescent="0.3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3.5" customHeight="1" x14ac:dyDescent="0.3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3.5" customHeight="1" x14ac:dyDescent="0.3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3.5" customHeight="1" x14ac:dyDescent="0.3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3.5" customHeight="1" x14ac:dyDescent="0.3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3.5" customHeight="1" x14ac:dyDescent="0.3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3.5" customHeight="1" x14ac:dyDescent="0.3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3.5" customHeight="1" x14ac:dyDescent="0.3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3.5" customHeight="1" x14ac:dyDescent="0.3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3.5" customHeight="1" x14ac:dyDescent="0.3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3.5" customHeight="1" x14ac:dyDescent="0.3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3.5" customHeight="1" x14ac:dyDescent="0.3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3.5" customHeight="1" x14ac:dyDescent="0.3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3.5" customHeight="1" x14ac:dyDescent="0.3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3.5" customHeight="1" x14ac:dyDescent="0.3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3.5" customHeight="1" x14ac:dyDescent="0.3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3.5" customHeight="1" x14ac:dyDescent="0.3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3.5" customHeight="1" x14ac:dyDescent="0.3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3.5" customHeight="1" x14ac:dyDescent="0.3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3.5" customHeight="1" x14ac:dyDescent="0.3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3.5" customHeight="1" x14ac:dyDescent="0.3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3.5" customHeight="1" x14ac:dyDescent="0.3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3.5" customHeight="1" x14ac:dyDescent="0.3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3.5" customHeight="1" x14ac:dyDescent="0.3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3.5" customHeight="1" x14ac:dyDescent="0.3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3.5" customHeight="1" x14ac:dyDescent="0.3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3.5" customHeight="1" x14ac:dyDescent="0.3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3.5" customHeight="1" x14ac:dyDescent="0.3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3.5" customHeight="1" x14ac:dyDescent="0.3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3.5" customHeight="1" x14ac:dyDescent="0.3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3.5" customHeight="1" x14ac:dyDescent="0.3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3.5" customHeight="1" x14ac:dyDescent="0.3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3.5" customHeight="1" x14ac:dyDescent="0.3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3.5" customHeight="1" x14ac:dyDescent="0.3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3.5" customHeight="1" x14ac:dyDescent="0.3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3.5" customHeight="1" x14ac:dyDescent="0.3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3.5" customHeight="1" x14ac:dyDescent="0.3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3.5" customHeight="1" x14ac:dyDescent="0.3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3.5" customHeight="1" x14ac:dyDescent="0.3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3.5" customHeight="1" x14ac:dyDescent="0.3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3.5" customHeight="1" x14ac:dyDescent="0.3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3.5" customHeight="1" x14ac:dyDescent="0.3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3.5" customHeight="1" x14ac:dyDescent="0.3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3.5" customHeight="1" x14ac:dyDescent="0.3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3.5" customHeight="1" x14ac:dyDescent="0.3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3.5" customHeight="1" x14ac:dyDescent="0.3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3.5" customHeight="1" x14ac:dyDescent="0.3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3.5" customHeight="1" x14ac:dyDescent="0.3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3.5" customHeight="1" x14ac:dyDescent="0.3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3.5" customHeight="1" x14ac:dyDescent="0.3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3.5" customHeight="1" x14ac:dyDescent="0.3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3.5" customHeight="1" x14ac:dyDescent="0.3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3.5" customHeight="1" x14ac:dyDescent="0.3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3.5" customHeight="1" x14ac:dyDescent="0.3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3.5" customHeight="1" x14ac:dyDescent="0.3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3.5" customHeight="1" x14ac:dyDescent="0.3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3.5" customHeight="1" x14ac:dyDescent="0.3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3.5" customHeight="1" x14ac:dyDescent="0.3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3.5" customHeight="1" x14ac:dyDescent="0.3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3.5" customHeight="1" x14ac:dyDescent="0.3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3.5" customHeight="1" x14ac:dyDescent="0.3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3.5" customHeight="1" x14ac:dyDescent="0.3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3.5" customHeight="1" x14ac:dyDescent="0.3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3.5" customHeight="1" x14ac:dyDescent="0.3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3.5" customHeight="1" x14ac:dyDescent="0.3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3.5" customHeight="1" x14ac:dyDescent="0.3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3.5" customHeight="1" x14ac:dyDescent="0.3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3.5" customHeight="1" x14ac:dyDescent="0.3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3.5" customHeight="1" x14ac:dyDescent="0.3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3.5" customHeight="1" x14ac:dyDescent="0.3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3.5" customHeight="1" x14ac:dyDescent="0.3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3.5" customHeight="1" x14ac:dyDescent="0.3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3.5" customHeight="1" x14ac:dyDescent="0.3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3.5" customHeight="1" x14ac:dyDescent="0.3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3.5" customHeight="1" x14ac:dyDescent="0.3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3.5" customHeight="1" x14ac:dyDescent="0.3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3.5" customHeight="1" x14ac:dyDescent="0.3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3.5" customHeight="1" x14ac:dyDescent="0.3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3.5" customHeight="1" x14ac:dyDescent="0.3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3.5" customHeight="1" x14ac:dyDescent="0.3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3.5" customHeight="1" x14ac:dyDescent="0.3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3.5" customHeight="1" x14ac:dyDescent="0.3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3.5" customHeight="1" x14ac:dyDescent="0.3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3.5" customHeight="1" x14ac:dyDescent="0.3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3.5" customHeight="1" x14ac:dyDescent="0.3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3.5" customHeight="1" x14ac:dyDescent="0.3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3.5" customHeight="1" x14ac:dyDescent="0.3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3.5" customHeight="1" x14ac:dyDescent="0.3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3.5" customHeight="1" x14ac:dyDescent="0.3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3.5" customHeight="1" x14ac:dyDescent="0.3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3.5" customHeight="1" x14ac:dyDescent="0.3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3.5" customHeight="1" x14ac:dyDescent="0.3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3.5" customHeight="1" x14ac:dyDescent="0.3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3.5" customHeight="1" x14ac:dyDescent="0.3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3.5" customHeight="1" x14ac:dyDescent="0.3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3.5" customHeight="1" x14ac:dyDescent="0.3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3.5" customHeight="1" x14ac:dyDescent="0.3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3.5" customHeight="1" x14ac:dyDescent="0.3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3.5" customHeight="1" x14ac:dyDescent="0.3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3.5" customHeight="1" x14ac:dyDescent="0.3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3.5" customHeight="1" x14ac:dyDescent="0.3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3.5" customHeight="1" x14ac:dyDescent="0.3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3.5" customHeight="1" x14ac:dyDescent="0.3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3.5" customHeight="1" x14ac:dyDescent="0.3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3.5" customHeight="1" x14ac:dyDescent="0.3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3.5" customHeight="1" x14ac:dyDescent="0.3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3.5" customHeight="1" x14ac:dyDescent="0.3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3.5" customHeight="1" x14ac:dyDescent="0.3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3.5" customHeight="1" x14ac:dyDescent="0.3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3.5" customHeight="1" x14ac:dyDescent="0.3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3.5" customHeight="1" x14ac:dyDescent="0.3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3.5" customHeight="1" x14ac:dyDescent="0.3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3.5" customHeight="1" x14ac:dyDescent="0.3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3.5" customHeight="1" x14ac:dyDescent="0.3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3.5" customHeight="1" x14ac:dyDescent="0.3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</sheetData>
  <autoFilter ref="E2:E202" xr:uid="{00000000-0009-0000-0000-000007000000}"/>
  <mergeCells count="1">
    <mergeCell ref="A1:E1"/>
  </mergeCells>
  <conditionalFormatting sqref="E3:E202">
    <cfRule type="cellIs" dxfId="11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topLeftCell="D210" workbookViewId="0">
      <selection activeCell="M210" sqref="M210"/>
    </sheetView>
  </sheetViews>
  <sheetFormatPr defaultColWidth="12.6640625" defaultRowHeight="15" customHeight="1" x14ac:dyDescent="0.3"/>
  <cols>
    <col min="1" max="1" width="5.75" customWidth="1"/>
    <col min="2" max="2" width="13.5" customWidth="1"/>
    <col min="3" max="3" width="27.9140625" customWidth="1"/>
    <col min="4" max="4" width="14.4140625" customWidth="1"/>
    <col min="5" max="13" width="12.1640625" customWidth="1"/>
    <col min="14" max="15" width="8" customWidth="1"/>
    <col min="16" max="16" width="8.4140625" customWidth="1"/>
    <col min="17" max="26" width="7.6640625" customWidth="1"/>
  </cols>
  <sheetData>
    <row r="1" spans="1:26" ht="19.5" customHeight="1" x14ac:dyDescent="0.3">
      <c r="A1" s="92" t="str">
        <f>'CO-PO Mapping'!A1:P1</f>
        <v>DEPARTMENT OF BASIC SCIENCE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4"/>
    </row>
    <row r="2" spans="1:26" ht="19.5" customHeight="1" x14ac:dyDescent="0.3">
      <c r="A2" s="92" t="s">
        <v>482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4"/>
    </row>
    <row r="3" spans="1:26" ht="19.5" customHeight="1" x14ac:dyDescent="0.3">
      <c r="A3" s="92" t="str">
        <f>'CO-PO Mapping'!A3:P3</f>
        <v xml:space="preserve">I YEAR I SEM 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4"/>
    </row>
    <row r="4" spans="1:26" ht="19.5" customHeight="1" x14ac:dyDescent="0.45">
      <c r="A4" s="92" t="str">
        <f>'CO-PO Mapping'!A4:P4</f>
        <v>SUBJECT: Basic Electrical Engineering                                                                                                       Faculty: Mr. Rajkumar Soni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4"/>
      <c r="Q4" s="74"/>
      <c r="R4" s="74"/>
      <c r="S4" s="74"/>
      <c r="T4" s="74"/>
      <c r="U4" s="74"/>
      <c r="V4" s="74"/>
      <c r="W4" s="74"/>
      <c r="X4" s="74"/>
      <c r="Y4" s="74"/>
      <c r="Z4" s="74"/>
    </row>
    <row r="5" spans="1:26" ht="19.5" customHeight="1" x14ac:dyDescent="0.35">
      <c r="A5" s="99" t="s">
        <v>27</v>
      </c>
      <c r="B5" s="112" t="s">
        <v>28</v>
      </c>
      <c r="C5" s="12" t="s">
        <v>29</v>
      </c>
      <c r="D5" s="99" t="s">
        <v>19</v>
      </c>
      <c r="E5" s="99" t="s">
        <v>20</v>
      </c>
      <c r="F5" s="99" t="s">
        <v>21</v>
      </c>
      <c r="G5" s="99" t="s">
        <v>22</v>
      </c>
      <c r="H5" s="99" t="s">
        <v>23</v>
      </c>
      <c r="I5" s="92" t="s">
        <v>483</v>
      </c>
      <c r="J5" s="93"/>
      <c r="K5" s="93"/>
      <c r="L5" s="93"/>
      <c r="M5" s="94"/>
      <c r="N5" s="99" t="s">
        <v>32</v>
      </c>
      <c r="O5" s="99" t="s">
        <v>32</v>
      </c>
      <c r="P5" s="99" t="s">
        <v>32</v>
      </c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9.5" customHeight="1" x14ac:dyDescent="0.35">
      <c r="A6" s="113"/>
      <c r="B6" s="113"/>
      <c r="C6" s="12" t="s">
        <v>459</v>
      </c>
      <c r="D6" s="100"/>
      <c r="E6" s="100"/>
      <c r="F6" s="100"/>
      <c r="G6" s="100"/>
      <c r="H6" s="100"/>
      <c r="I6" s="99" t="s">
        <v>19</v>
      </c>
      <c r="J6" s="99" t="s">
        <v>20</v>
      </c>
      <c r="K6" s="99" t="s">
        <v>21</v>
      </c>
      <c r="L6" s="99" t="s">
        <v>22</v>
      </c>
      <c r="M6" s="99" t="s">
        <v>23</v>
      </c>
      <c r="N6" s="113"/>
      <c r="O6" s="113"/>
      <c r="P6" s="113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35">
      <c r="A7" s="113"/>
      <c r="B7" s="113"/>
      <c r="C7" s="12"/>
      <c r="D7" s="12" t="s">
        <v>32</v>
      </c>
      <c r="E7" s="12" t="s">
        <v>32</v>
      </c>
      <c r="F7" s="12" t="s">
        <v>32</v>
      </c>
      <c r="G7" s="12" t="s">
        <v>32</v>
      </c>
      <c r="H7" s="12" t="s">
        <v>32</v>
      </c>
      <c r="I7" s="100"/>
      <c r="J7" s="100"/>
      <c r="K7" s="100"/>
      <c r="L7" s="100"/>
      <c r="M7" s="100"/>
      <c r="N7" s="100"/>
      <c r="O7" s="100"/>
      <c r="P7" s="100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35">
      <c r="A8" s="100"/>
      <c r="B8" s="100"/>
      <c r="C8" s="12" t="s">
        <v>34</v>
      </c>
      <c r="D8" s="12">
        <f>' MID Term 1'!D6+'MID Term 2'!D6</f>
        <v>28</v>
      </c>
      <c r="E8" s="12">
        <f>' MID Term 1'!H6+'MID Term 2'!E6</f>
        <v>28</v>
      </c>
      <c r="F8" s="12">
        <f>' MID Term 1'!L6+'MID Term 2'!F6</f>
        <v>28</v>
      </c>
      <c r="G8" s="12">
        <f>' MID Term 1'!Q6+'MID Term 2'!J6</f>
        <v>28</v>
      </c>
      <c r="H8" s="12">
        <f>' MID Term 1'!R6+'MID Term 2'!N6</f>
        <v>28</v>
      </c>
      <c r="I8" s="117">
        <v>0.7</v>
      </c>
      <c r="J8" s="117">
        <v>0.7</v>
      </c>
      <c r="K8" s="117">
        <v>0.7</v>
      </c>
      <c r="L8" s="117">
        <v>0.7</v>
      </c>
      <c r="M8" s="117">
        <v>0.7</v>
      </c>
      <c r="N8" s="99">
        <f>SUM(D8:H8)</f>
        <v>140</v>
      </c>
      <c r="O8" s="99">
        <f>ROUND(N8/2,0)</f>
        <v>70</v>
      </c>
      <c r="P8" s="99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35">
      <c r="A9" s="92" t="s">
        <v>37</v>
      </c>
      <c r="B9" s="93"/>
      <c r="C9" s="94"/>
      <c r="D9" s="16">
        <v>0.7</v>
      </c>
      <c r="E9" s="16">
        <v>0.7</v>
      </c>
      <c r="F9" s="16">
        <v>0.7</v>
      </c>
      <c r="G9" s="16">
        <v>0.7</v>
      </c>
      <c r="H9" s="16">
        <v>0.7</v>
      </c>
      <c r="I9" s="100"/>
      <c r="J9" s="100"/>
      <c r="K9" s="100"/>
      <c r="L9" s="100"/>
      <c r="M9" s="100"/>
      <c r="N9" s="100"/>
      <c r="O9" s="100"/>
      <c r="P9" s="100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35">
      <c r="A10" s="48">
        <f>'Sessional + End Term Assessment'!A8</f>
        <v>1</v>
      </c>
      <c r="B10" s="49" t="str">
        <f>'Sessional + End Term Assessment'!B8</f>
        <v>23ETCCS001</v>
      </c>
      <c r="C10" s="66" t="str">
        <f>'Sessional + End Term Assessment'!C8</f>
        <v>AAKANSHA SILAWAT</v>
      </c>
      <c r="D10" s="22">
        <f>' MID Term 1'!D7+'MID Term 2'!D7</f>
        <v>20</v>
      </c>
      <c r="E10" s="22">
        <f>' MID Term 1'!H7+'MID Term 2'!E7</f>
        <v>21</v>
      </c>
      <c r="F10" s="22">
        <f>' MID Term 1'!L7+'MID Term 2'!F7</f>
        <v>16</v>
      </c>
      <c r="G10" s="22">
        <f>' MID Term 1'!Q7+'MID Term 2'!J7</f>
        <v>20</v>
      </c>
      <c r="H10" s="20">
        <f>' MID Term 1'!R7+'MID Term 2'!N7</f>
        <v>21</v>
      </c>
      <c r="I10" s="22">
        <f t="shared" ref="I10:M10" si="0">IF((D10/$D$8)&gt;=$I$8,1,0)</f>
        <v>1</v>
      </c>
      <c r="J10" s="22">
        <f t="shared" si="0"/>
        <v>1</v>
      </c>
      <c r="K10" s="22">
        <f t="shared" si="0"/>
        <v>0</v>
      </c>
      <c r="L10" s="22">
        <f t="shared" si="0"/>
        <v>1</v>
      </c>
      <c r="M10" s="22">
        <f t="shared" si="0"/>
        <v>1</v>
      </c>
      <c r="N10" s="22">
        <f t="shared" ref="N10:N179" si="1">SUM(D10:H10)</f>
        <v>98</v>
      </c>
      <c r="O10" s="22">
        <f t="shared" ref="O10:O179" si="2">ROUND(N10/2,0)</f>
        <v>49</v>
      </c>
      <c r="P10" s="22">
        <f t="shared" ref="P10:P179" si="3">SUM(O10)</f>
        <v>49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35">
      <c r="A11" s="48">
        <f>'Sessional + End Term Assessment'!A9</f>
        <v>2</v>
      </c>
      <c r="B11" s="49" t="str">
        <f>'Sessional + End Term Assessment'!B9</f>
        <v>23ETCCS002</v>
      </c>
      <c r="C11" s="66" t="str">
        <f>'Sessional + End Term Assessment'!C9</f>
        <v>ABHINAV MISHRA</v>
      </c>
      <c r="D11" s="22">
        <f>' MID Term 1'!D8+'MID Term 2'!D8</f>
        <v>21</v>
      </c>
      <c r="E11" s="22">
        <f>' MID Term 1'!H8+'MID Term 2'!E8</f>
        <v>22</v>
      </c>
      <c r="F11" s="22">
        <f>' MID Term 1'!L8+'MID Term 2'!F8</f>
        <v>16.799999999999997</v>
      </c>
      <c r="G11" s="22">
        <f>' MID Term 1'!Q8+'MID Term 2'!J8</f>
        <v>20.93333333333333</v>
      </c>
      <c r="H11" s="20">
        <f>' MID Term 1'!R8+'MID Term 2'!N8</f>
        <v>21.93333333333333</v>
      </c>
      <c r="I11" s="22">
        <f t="shared" ref="I11:M11" si="4">IF((D11/$D$8)&gt;=$I$8,1,0)</f>
        <v>1</v>
      </c>
      <c r="J11" s="22">
        <f t="shared" si="4"/>
        <v>1</v>
      </c>
      <c r="K11" s="22">
        <f t="shared" si="4"/>
        <v>0</v>
      </c>
      <c r="L11" s="22">
        <f t="shared" si="4"/>
        <v>1</v>
      </c>
      <c r="M11" s="22">
        <f t="shared" si="4"/>
        <v>1</v>
      </c>
      <c r="N11" s="22">
        <f t="shared" si="1"/>
        <v>102.66666666666666</v>
      </c>
      <c r="O11" s="22">
        <f t="shared" si="2"/>
        <v>51</v>
      </c>
      <c r="P11" s="22">
        <f t="shared" si="3"/>
        <v>51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35">
      <c r="A12" s="48">
        <f>'Sessional + End Term Assessment'!A10</f>
        <v>3</v>
      </c>
      <c r="B12" s="49" t="str">
        <f>'Sessional + End Term Assessment'!B10</f>
        <v>23ETCCS003</v>
      </c>
      <c r="C12" s="66" t="str">
        <f>'Sessional + End Term Assessment'!C10</f>
        <v>ACHAL JAIN</v>
      </c>
      <c r="D12" s="22">
        <f>' MID Term 1'!D9+'MID Term 2'!D9</f>
        <v>20</v>
      </c>
      <c r="E12" s="22">
        <f>' MID Term 1'!H9+'MID Term 2'!E9</f>
        <v>21</v>
      </c>
      <c r="F12" s="22">
        <f>' MID Term 1'!L9+'MID Term 2'!F9</f>
        <v>16</v>
      </c>
      <c r="G12" s="22">
        <f>' MID Term 1'!Q9+'MID Term 2'!J9</f>
        <v>20</v>
      </c>
      <c r="H12" s="20">
        <f>' MID Term 1'!R9+'MID Term 2'!N9</f>
        <v>21</v>
      </c>
      <c r="I12" s="22">
        <f t="shared" ref="I12:M12" si="5">IF((D12/$D$8)&gt;=$I$8,1,0)</f>
        <v>1</v>
      </c>
      <c r="J12" s="22">
        <f t="shared" si="5"/>
        <v>1</v>
      </c>
      <c r="K12" s="22">
        <f t="shared" si="5"/>
        <v>0</v>
      </c>
      <c r="L12" s="22">
        <f t="shared" si="5"/>
        <v>1</v>
      </c>
      <c r="M12" s="22">
        <f t="shared" si="5"/>
        <v>1</v>
      </c>
      <c r="N12" s="22">
        <f t="shared" si="1"/>
        <v>98</v>
      </c>
      <c r="O12" s="22">
        <f t="shared" si="2"/>
        <v>49</v>
      </c>
      <c r="P12" s="22">
        <f t="shared" si="3"/>
        <v>49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35">
      <c r="A13" s="48">
        <f>'Sessional + End Term Assessment'!A11</f>
        <v>4</v>
      </c>
      <c r="B13" s="49" t="str">
        <f>'Sessional + End Term Assessment'!B11</f>
        <v>23ETCCS004</v>
      </c>
      <c r="C13" s="66" t="str">
        <f>'Sessional + End Term Assessment'!C11</f>
        <v>ADITYA SISODIYA</v>
      </c>
      <c r="D13" s="22">
        <f>' MID Term 1'!D10+'MID Term 2'!D10</f>
        <v>22</v>
      </c>
      <c r="E13" s="22">
        <f>' MID Term 1'!H10+'MID Term 2'!E10</f>
        <v>23</v>
      </c>
      <c r="F13" s="22">
        <f>' MID Term 1'!L10+'MID Term 2'!F10</f>
        <v>20.400000000000002</v>
      </c>
      <c r="G13" s="22">
        <f>' MID Term 1'!Q10+'MID Term 2'!J10</f>
        <v>22.8</v>
      </c>
      <c r="H13" s="20">
        <f>' MID Term 1'!R10+'MID Term 2'!N10</f>
        <v>23.8</v>
      </c>
      <c r="I13" s="22">
        <f t="shared" ref="I13:M13" si="6">IF((D13/$D$8)&gt;=$I$8,1,0)</f>
        <v>1</v>
      </c>
      <c r="J13" s="22">
        <f t="shared" si="6"/>
        <v>1</v>
      </c>
      <c r="K13" s="22">
        <f t="shared" si="6"/>
        <v>1</v>
      </c>
      <c r="L13" s="22">
        <f t="shared" si="6"/>
        <v>1</v>
      </c>
      <c r="M13" s="22">
        <f t="shared" si="6"/>
        <v>1</v>
      </c>
      <c r="N13" s="22">
        <f t="shared" si="1"/>
        <v>112</v>
      </c>
      <c r="O13" s="22">
        <f t="shared" si="2"/>
        <v>56</v>
      </c>
      <c r="P13" s="22">
        <f t="shared" si="3"/>
        <v>56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35">
      <c r="A14" s="48">
        <f>'Sessional + End Term Assessment'!A12</f>
        <v>5</v>
      </c>
      <c r="B14" s="49" t="str">
        <f>'Sessional + End Term Assessment'!B12</f>
        <v>23ETCCS005</v>
      </c>
      <c r="C14" s="66" t="str">
        <f>'Sessional + End Term Assessment'!C12</f>
        <v>AKSHAT JAIN</v>
      </c>
      <c r="D14" s="22">
        <f>' MID Term 1'!D11+'MID Term 2'!D11</f>
        <v>19</v>
      </c>
      <c r="E14" s="22">
        <f>' MID Term 1'!H11+'MID Term 2'!E11</f>
        <v>20</v>
      </c>
      <c r="F14" s="22">
        <f>' MID Term 1'!L11+'MID Term 2'!F11</f>
        <v>15.200000000000003</v>
      </c>
      <c r="G14" s="22">
        <f>' MID Term 1'!Q11+'MID Term 2'!J11</f>
        <v>19.066666666666663</v>
      </c>
      <c r="H14" s="20">
        <f>' MID Term 1'!R11+'MID Term 2'!N11</f>
        <v>20.066666666666663</v>
      </c>
      <c r="I14" s="22">
        <f t="shared" ref="I14:M14" si="7">IF((D14/$D$8)&gt;=$I$8,1,0)</f>
        <v>0</v>
      </c>
      <c r="J14" s="22">
        <f t="shared" si="7"/>
        <v>1</v>
      </c>
      <c r="K14" s="22">
        <f t="shared" si="7"/>
        <v>0</v>
      </c>
      <c r="L14" s="22">
        <f t="shared" si="7"/>
        <v>0</v>
      </c>
      <c r="M14" s="22">
        <f t="shared" si="7"/>
        <v>1</v>
      </c>
      <c r="N14" s="22">
        <f t="shared" si="1"/>
        <v>93.333333333333329</v>
      </c>
      <c r="O14" s="22">
        <f t="shared" si="2"/>
        <v>47</v>
      </c>
      <c r="P14" s="22">
        <f t="shared" si="3"/>
        <v>47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35">
      <c r="A15" s="48">
        <f>'Sessional + End Term Assessment'!A13</f>
        <v>6</v>
      </c>
      <c r="B15" s="49" t="str">
        <f>'Sessional + End Term Assessment'!B13</f>
        <v>23ETCCS006</v>
      </c>
      <c r="C15" s="66" t="str">
        <f>'Sessional + End Term Assessment'!C13</f>
        <v>AKSHAY SUTHAR</v>
      </c>
      <c r="D15" s="22">
        <f>' MID Term 1'!D12+'MID Term 2'!D12</f>
        <v>24</v>
      </c>
      <c r="E15" s="22">
        <f>' MID Term 1'!H12+'MID Term 2'!E12</f>
        <v>25</v>
      </c>
      <c r="F15" s="22">
        <f>' MID Term 1'!L12+'MID Term 2'!F12</f>
        <v>22.000000000000004</v>
      </c>
      <c r="G15" s="22">
        <f>' MID Term 1'!Q12+'MID Term 2'!J12</f>
        <v>24.666666666666668</v>
      </c>
      <c r="H15" s="20">
        <f>' MID Term 1'!R12+'MID Term 2'!N12</f>
        <v>25.666666666666668</v>
      </c>
      <c r="I15" s="22">
        <f t="shared" ref="I15:M15" si="8">IF((D15/$D$8)&gt;=$I$8,1,0)</f>
        <v>1</v>
      </c>
      <c r="J15" s="22">
        <f t="shared" si="8"/>
        <v>1</v>
      </c>
      <c r="K15" s="22">
        <f t="shared" si="8"/>
        <v>1</v>
      </c>
      <c r="L15" s="22">
        <f t="shared" si="8"/>
        <v>1</v>
      </c>
      <c r="M15" s="22">
        <f t="shared" si="8"/>
        <v>1</v>
      </c>
      <c r="N15" s="22">
        <f t="shared" si="1"/>
        <v>121.33333333333334</v>
      </c>
      <c r="O15" s="22">
        <f t="shared" si="2"/>
        <v>61</v>
      </c>
      <c r="P15" s="22">
        <f t="shared" si="3"/>
        <v>61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35">
      <c r="A16" s="48">
        <f>'Sessional + End Term Assessment'!A14</f>
        <v>7</v>
      </c>
      <c r="B16" s="49" t="str">
        <f>'Sessional + End Term Assessment'!B14</f>
        <v>23ETCCS007</v>
      </c>
      <c r="C16" s="66" t="str">
        <f>'Sessional + End Term Assessment'!C14</f>
        <v>ANANT SINGH JADON</v>
      </c>
      <c r="D16" s="22">
        <f>' MID Term 1'!D13+'MID Term 2'!D13</f>
        <v>22</v>
      </c>
      <c r="E16" s="22">
        <f>' MID Term 1'!H13+'MID Term 2'!E13</f>
        <v>23</v>
      </c>
      <c r="F16" s="22">
        <f>' MID Term 1'!L13+'MID Term 2'!F13</f>
        <v>20.400000000000002</v>
      </c>
      <c r="G16" s="22">
        <f>' MID Term 1'!Q13+'MID Term 2'!J13</f>
        <v>22.8</v>
      </c>
      <c r="H16" s="20">
        <f>' MID Term 1'!R13+'MID Term 2'!N13</f>
        <v>23.8</v>
      </c>
      <c r="I16" s="22">
        <f t="shared" ref="I16:M16" si="9">IF((D16/$D$8)&gt;=$I$8,1,0)</f>
        <v>1</v>
      </c>
      <c r="J16" s="22">
        <f t="shared" si="9"/>
        <v>1</v>
      </c>
      <c r="K16" s="22">
        <f t="shared" si="9"/>
        <v>1</v>
      </c>
      <c r="L16" s="22">
        <f t="shared" si="9"/>
        <v>1</v>
      </c>
      <c r="M16" s="22">
        <f t="shared" si="9"/>
        <v>1</v>
      </c>
      <c r="N16" s="22">
        <f t="shared" si="1"/>
        <v>112</v>
      </c>
      <c r="O16" s="22">
        <f t="shared" si="2"/>
        <v>56</v>
      </c>
      <c r="P16" s="22">
        <f t="shared" si="3"/>
        <v>56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35">
      <c r="A17" s="48">
        <f>'Sessional + End Term Assessment'!A15</f>
        <v>8</v>
      </c>
      <c r="B17" s="49" t="str">
        <f>'Sessional + End Term Assessment'!B15</f>
        <v>23ETCCS008</v>
      </c>
      <c r="C17" s="66" t="str">
        <f>'Sessional + End Term Assessment'!C15</f>
        <v>ANISHKA RANAWAT</v>
      </c>
      <c r="D17" s="22">
        <f>' MID Term 1'!D14+'MID Term 2'!D14</f>
        <v>26</v>
      </c>
      <c r="E17" s="22">
        <f>' MID Term 1'!H14+'MID Term 2'!E14</f>
        <v>27</v>
      </c>
      <c r="F17" s="22">
        <f>' MID Term 1'!L14+'MID Term 2'!F14</f>
        <v>23.599999999999994</v>
      </c>
      <c r="G17" s="22">
        <f>' MID Term 1'!Q14+'MID Term 2'!J14</f>
        <v>26.533333333333331</v>
      </c>
      <c r="H17" s="20">
        <f>' MID Term 1'!R14+'MID Term 2'!N14</f>
        <v>27.533333333333331</v>
      </c>
      <c r="I17" s="22">
        <f t="shared" ref="I17:M17" si="10">IF((D17/$D$8)&gt;=$I$8,1,0)</f>
        <v>1</v>
      </c>
      <c r="J17" s="22">
        <f t="shared" si="10"/>
        <v>1</v>
      </c>
      <c r="K17" s="22">
        <f t="shared" si="10"/>
        <v>1</v>
      </c>
      <c r="L17" s="22">
        <f t="shared" si="10"/>
        <v>1</v>
      </c>
      <c r="M17" s="22">
        <f t="shared" si="10"/>
        <v>1</v>
      </c>
      <c r="N17" s="22">
        <f t="shared" si="1"/>
        <v>130.66666666666666</v>
      </c>
      <c r="O17" s="22">
        <f t="shared" si="2"/>
        <v>65</v>
      </c>
      <c r="P17" s="22">
        <f t="shared" si="3"/>
        <v>65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35">
      <c r="A18" s="48">
        <f>'Sessional + End Term Assessment'!A16</f>
        <v>9</v>
      </c>
      <c r="B18" s="49" t="str">
        <f>'Sessional + End Term Assessment'!B16</f>
        <v>23ETCCS009</v>
      </c>
      <c r="C18" s="66" t="str">
        <f>'Sessional + End Term Assessment'!C16</f>
        <v>ANJEL NATHAN</v>
      </c>
      <c r="D18" s="22">
        <f>' MID Term 1'!D15+'MID Term 2'!D15</f>
        <v>19</v>
      </c>
      <c r="E18" s="22">
        <f>' MID Term 1'!H15+'MID Term 2'!E15</f>
        <v>20</v>
      </c>
      <c r="F18" s="22">
        <f>' MID Term 1'!L15+'MID Term 2'!F15</f>
        <v>15.200000000000003</v>
      </c>
      <c r="G18" s="22">
        <f>' MID Term 1'!Q15+'MID Term 2'!J15</f>
        <v>19.066666666666663</v>
      </c>
      <c r="H18" s="20">
        <f>' MID Term 1'!R15+'MID Term 2'!N15</f>
        <v>20.066666666666663</v>
      </c>
      <c r="I18" s="22">
        <f t="shared" ref="I18:M18" si="11">IF((D18/$D$8)&gt;=$I$8,1,0)</f>
        <v>0</v>
      </c>
      <c r="J18" s="22">
        <f t="shared" si="11"/>
        <v>1</v>
      </c>
      <c r="K18" s="22">
        <f t="shared" si="11"/>
        <v>0</v>
      </c>
      <c r="L18" s="22">
        <f t="shared" si="11"/>
        <v>0</v>
      </c>
      <c r="M18" s="22">
        <f t="shared" si="11"/>
        <v>1</v>
      </c>
      <c r="N18" s="22">
        <f t="shared" si="1"/>
        <v>93.333333333333329</v>
      </c>
      <c r="O18" s="22">
        <f t="shared" si="2"/>
        <v>47</v>
      </c>
      <c r="P18" s="22">
        <f t="shared" si="3"/>
        <v>47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35">
      <c r="A19" s="48">
        <f>'Sessional + End Term Assessment'!A17</f>
        <v>10</v>
      </c>
      <c r="B19" s="49" t="str">
        <f>'Sessional + End Term Assessment'!B17</f>
        <v>23ETCCS010</v>
      </c>
      <c r="C19" s="66" t="str">
        <f>'Sessional + End Term Assessment'!C17</f>
        <v>AQSA MAKRANI</v>
      </c>
      <c r="D19" s="22">
        <f>' MID Term 1'!D16+'MID Term 2'!D16</f>
        <v>21</v>
      </c>
      <c r="E19" s="22">
        <f>' MID Term 1'!H16+'MID Term 2'!E16</f>
        <v>22</v>
      </c>
      <c r="F19" s="22">
        <f>' MID Term 1'!L16+'MID Term 2'!F16</f>
        <v>16.799999999999997</v>
      </c>
      <c r="G19" s="22">
        <f>' MID Term 1'!Q16+'MID Term 2'!J16</f>
        <v>20.93333333333333</v>
      </c>
      <c r="H19" s="20">
        <f>' MID Term 1'!R16+'MID Term 2'!N16</f>
        <v>21.93333333333333</v>
      </c>
      <c r="I19" s="22">
        <f t="shared" ref="I19:M19" si="12">IF((D19/$D$8)&gt;=$I$8,1,0)</f>
        <v>1</v>
      </c>
      <c r="J19" s="22">
        <f t="shared" si="12"/>
        <v>1</v>
      </c>
      <c r="K19" s="22">
        <f t="shared" si="12"/>
        <v>0</v>
      </c>
      <c r="L19" s="22">
        <f t="shared" si="12"/>
        <v>1</v>
      </c>
      <c r="M19" s="22">
        <f t="shared" si="12"/>
        <v>1</v>
      </c>
      <c r="N19" s="22">
        <f t="shared" si="1"/>
        <v>102.66666666666666</v>
      </c>
      <c r="O19" s="22">
        <f t="shared" si="2"/>
        <v>51</v>
      </c>
      <c r="P19" s="22">
        <f t="shared" si="3"/>
        <v>51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35">
      <c r="A20" s="48">
        <f>'Sessional + End Term Assessment'!A18</f>
        <v>11</v>
      </c>
      <c r="B20" s="49" t="str">
        <f>'Sessional + End Term Assessment'!B18</f>
        <v>23ETCCS011</v>
      </c>
      <c r="C20" s="66" t="str">
        <f>'Sessional + End Term Assessment'!C18</f>
        <v>ARIHANT KOTHARI</v>
      </c>
      <c r="D20" s="22">
        <f>' MID Term 1'!D17+'MID Term 2'!D17</f>
        <v>24</v>
      </c>
      <c r="E20" s="22">
        <f>' MID Term 1'!H17+'MID Term 2'!E17</f>
        <v>25</v>
      </c>
      <c r="F20" s="22">
        <f>' MID Term 1'!L17+'MID Term 2'!F17</f>
        <v>22.000000000000004</v>
      </c>
      <c r="G20" s="22">
        <f>' MID Term 1'!Q17+'MID Term 2'!J17</f>
        <v>24.666666666666668</v>
      </c>
      <c r="H20" s="20">
        <f>' MID Term 1'!R17+'MID Term 2'!N17</f>
        <v>25.666666666666668</v>
      </c>
      <c r="I20" s="22">
        <f t="shared" ref="I20:M20" si="13">IF((D20/$D$8)&gt;=$I$8,1,0)</f>
        <v>1</v>
      </c>
      <c r="J20" s="22">
        <f t="shared" si="13"/>
        <v>1</v>
      </c>
      <c r="K20" s="22">
        <f t="shared" si="13"/>
        <v>1</v>
      </c>
      <c r="L20" s="22">
        <f t="shared" si="13"/>
        <v>1</v>
      </c>
      <c r="M20" s="22">
        <f t="shared" si="13"/>
        <v>1</v>
      </c>
      <c r="N20" s="22">
        <f t="shared" si="1"/>
        <v>121.33333333333334</v>
      </c>
      <c r="O20" s="22">
        <f t="shared" si="2"/>
        <v>61</v>
      </c>
      <c r="P20" s="22">
        <f t="shared" si="3"/>
        <v>61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35">
      <c r="A21" s="48">
        <f>'Sessional + End Term Assessment'!A19</f>
        <v>12</v>
      </c>
      <c r="B21" s="49" t="str">
        <f>'Sessional + End Term Assessment'!B19</f>
        <v>23ETCCS012</v>
      </c>
      <c r="C21" s="66" t="str">
        <f>'Sessional + End Term Assessment'!C19</f>
        <v>ARYAN KUMAR SHRIVASTAVA</v>
      </c>
      <c r="D21" s="22">
        <f>' MID Term 1'!D18+'MID Term 2'!D18</f>
        <v>20</v>
      </c>
      <c r="E21" s="22">
        <f>' MID Term 1'!H18+'MID Term 2'!E18</f>
        <v>21</v>
      </c>
      <c r="F21" s="22">
        <f>' MID Term 1'!L18+'MID Term 2'!F18</f>
        <v>16</v>
      </c>
      <c r="G21" s="22">
        <f>' MID Term 1'!Q18+'MID Term 2'!J18</f>
        <v>20</v>
      </c>
      <c r="H21" s="20">
        <f>' MID Term 1'!R18+'MID Term 2'!N18</f>
        <v>21</v>
      </c>
      <c r="I21" s="22">
        <f t="shared" ref="I21:M21" si="14">IF((D21/$D$8)&gt;=$I$8,1,0)</f>
        <v>1</v>
      </c>
      <c r="J21" s="22">
        <f t="shared" si="14"/>
        <v>1</v>
      </c>
      <c r="K21" s="22">
        <f t="shared" si="14"/>
        <v>0</v>
      </c>
      <c r="L21" s="22">
        <f t="shared" si="14"/>
        <v>1</v>
      </c>
      <c r="M21" s="22">
        <f t="shared" si="14"/>
        <v>1</v>
      </c>
      <c r="N21" s="22">
        <f t="shared" si="1"/>
        <v>98</v>
      </c>
      <c r="O21" s="22">
        <f t="shared" si="2"/>
        <v>49</v>
      </c>
      <c r="P21" s="22">
        <f t="shared" si="3"/>
        <v>49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35">
      <c r="A22" s="48">
        <f>'Sessional + End Term Assessment'!A20</f>
        <v>13</v>
      </c>
      <c r="B22" s="49" t="str">
        <f>'Sessional + End Term Assessment'!B20</f>
        <v>23ETCCS013</v>
      </c>
      <c r="C22" s="66" t="str">
        <f>'Sessional + End Term Assessment'!C20</f>
        <v>ARYAN SHARMA</v>
      </c>
      <c r="D22" s="22">
        <f>' MID Term 1'!D19+'MID Term 2'!D19</f>
        <v>25</v>
      </c>
      <c r="E22" s="22">
        <f>' MID Term 1'!H19+'MID Term 2'!E19</f>
        <v>26</v>
      </c>
      <c r="F22" s="22">
        <f>' MID Term 1'!L19+'MID Term 2'!F19</f>
        <v>22.800000000000008</v>
      </c>
      <c r="G22" s="22">
        <f>' MID Term 1'!Q19+'MID Term 2'!J19</f>
        <v>25.599999999999998</v>
      </c>
      <c r="H22" s="20">
        <f>' MID Term 1'!R19+'MID Term 2'!N19</f>
        <v>26.599999999999998</v>
      </c>
      <c r="I22" s="22">
        <f t="shared" ref="I22:M22" si="15">IF((D22/$D$8)&gt;=$I$8,1,0)</f>
        <v>1</v>
      </c>
      <c r="J22" s="22">
        <f t="shared" si="15"/>
        <v>1</v>
      </c>
      <c r="K22" s="22">
        <f t="shared" si="15"/>
        <v>1</v>
      </c>
      <c r="L22" s="22">
        <f t="shared" si="15"/>
        <v>1</v>
      </c>
      <c r="M22" s="22">
        <f t="shared" si="15"/>
        <v>1</v>
      </c>
      <c r="N22" s="22">
        <f t="shared" si="1"/>
        <v>126</v>
      </c>
      <c r="O22" s="22">
        <f t="shared" si="2"/>
        <v>63</v>
      </c>
      <c r="P22" s="22">
        <f t="shared" si="3"/>
        <v>63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35">
      <c r="A23" s="48">
        <f>'Sessional + End Term Assessment'!A21</f>
        <v>14</v>
      </c>
      <c r="B23" s="49" t="str">
        <f>'Sessional + End Term Assessment'!B21</f>
        <v>23ETCCS014</v>
      </c>
      <c r="C23" s="66" t="str">
        <f>'Sessional + End Term Assessment'!C21</f>
        <v>ASHOK SUTHAR</v>
      </c>
      <c r="D23" s="22">
        <f>' MID Term 1'!D20+'MID Term 2'!D20</f>
        <v>19</v>
      </c>
      <c r="E23" s="22">
        <f>' MID Term 1'!H20+'MID Term 2'!E20</f>
        <v>20</v>
      </c>
      <c r="F23" s="22">
        <f>' MID Term 1'!L20+'MID Term 2'!F20</f>
        <v>15.200000000000003</v>
      </c>
      <c r="G23" s="22">
        <f>' MID Term 1'!Q20+'MID Term 2'!J20</f>
        <v>19.066666666666663</v>
      </c>
      <c r="H23" s="20">
        <f>' MID Term 1'!R20+'MID Term 2'!N20</f>
        <v>20.066666666666663</v>
      </c>
      <c r="I23" s="22">
        <f t="shared" ref="I23:M23" si="16">IF((D23/$D$8)&gt;=$I$8,1,0)</f>
        <v>0</v>
      </c>
      <c r="J23" s="22">
        <f t="shared" si="16"/>
        <v>1</v>
      </c>
      <c r="K23" s="22">
        <f t="shared" si="16"/>
        <v>0</v>
      </c>
      <c r="L23" s="22">
        <f t="shared" si="16"/>
        <v>0</v>
      </c>
      <c r="M23" s="22">
        <f t="shared" si="16"/>
        <v>1</v>
      </c>
      <c r="N23" s="22">
        <f t="shared" si="1"/>
        <v>93.333333333333329</v>
      </c>
      <c r="O23" s="22">
        <f t="shared" si="2"/>
        <v>47</v>
      </c>
      <c r="P23" s="22">
        <f t="shared" si="3"/>
        <v>47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35">
      <c r="A24" s="48">
        <f>'Sessional + End Term Assessment'!A22</f>
        <v>15</v>
      </c>
      <c r="B24" s="49" t="str">
        <f>'Sessional + End Term Assessment'!B22</f>
        <v>23ETCCS015</v>
      </c>
      <c r="C24" s="66" t="str">
        <f>'Sessional + End Term Assessment'!C22</f>
        <v>ASHWIN RAJ SINGH CHOUHAN</v>
      </c>
      <c r="D24" s="22">
        <f>' MID Term 1'!D21+'MID Term 2'!D21</f>
        <v>19</v>
      </c>
      <c r="E24" s="22">
        <f>' MID Term 1'!H21+'MID Term 2'!E21</f>
        <v>20</v>
      </c>
      <c r="F24" s="22">
        <f>' MID Term 1'!L21+'MID Term 2'!F21</f>
        <v>15.200000000000003</v>
      </c>
      <c r="G24" s="22">
        <f>' MID Term 1'!Q21+'MID Term 2'!J21</f>
        <v>19.066666666666663</v>
      </c>
      <c r="H24" s="20">
        <f>' MID Term 1'!R21+'MID Term 2'!N21</f>
        <v>20.066666666666663</v>
      </c>
      <c r="I24" s="22">
        <f t="shared" ref="I24:M24" si="17">IF((D24/$D$8)&gt;=$I$8,1,0)</f>
        <v>0</v>
      </c>
      <c r="J24" s="22">
        <f t="shared" si="17"/>
        <v>1</v>
      </c>
      <c r="K24" s="22">
        <f t="shared" si="17"/>
        <v>0</v>
      </c>
      <c r="L24" s="22">
        <f t="shared" si="17"/>
        <v>0</v>
      </c>
      <c r="M24" s="22">
        <f t="shared" si="17"/>
        <v>1</v>
      </c>
      <c r="N24" s="22">
        <f t="shared" si="1"/>
        <v>93.333333333333329</v>
      </c>
      <c r="O24" s="22">
        <f t="shared" si="2"/>
        <v>47</v>
      </c>
      <c r="P24" s="22">
        <f t="shared" si="3"/>
        <v>47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35">
      <c r="A25" s="48">
        <f>'Sessional + End Term Assessment'!A23</f>
        <v>16</v>
      </c>
      <c r="B25" s="49" t="str">
        <f>'Sessional + End Term Assessment'!B23</f>
        <v>23ETCCS016</v>
      </c>
      <c r="C25" s="66" t="str">
        <f>'Sessional + End Term Assessment'!C23</f>
        <v>BHARAT PRAJAPAT</v>
      </c>
      <c r="D25" s="22">
        <f>' MID Term 1'!D22+'MID Term 2'!D22</f>
        <v>23</v>
      </c>
      <c r="E25" s="22">
        <f>' MID Term 1'!H22+'MID Term 2'!E22</f>
        <v>24</v>
      </c>
      <c r="F25" s="22">
        <f>' MID Term 1'!L22+'MID Term 2'!F22</f>
        <v>21.200000000000003</v>
      </c>
      <c r="G25" s="22">
        <f>' MID Term 1'!Q22+'MID Term 2'!J22</f>
        <v>23.733333333333334</v>
      </c>
      <c r="H25" s="20">
        <f>' MID Term 1'!R22+'MID Term 2'!N22</f>
        <v>24.733333333333334</v>
      </c>
      <c r="I25" s="22">
        <f t="shared" ref="I25:M25" si="18">IF((D25/$D$8)&gt;=$I$8,1,0)</f>
        <v>1</v>
      </c>
      <c r="J25" s="22">
        <f t="shared" si="18"/>
        <v>1</v>
      </c>
      <c r="K25" s="22">
        <f t="shared" si="18"/>
        <v>1</v>
      </c>
      <c r="L25" s="22">
        <f t="shared" si="18"/>
        <v>1</v>
      </c>
      <c r="M25" s="22">
        <f t="shared" si="18"/>
        <v>1</v>
      </c>
      <c r="N25" s="22">
        <f t="shared" si="1"/>
        <v>116.66666666666667</v>
      </c>
      <c r="O25" s="22">
        <f t="shared" si="2"/>
        <v>58</v>
      </c>
      <c r="P25" s="22">
        <f t="shared" si="3"/>
        <v>58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35">
      <c r="A26" s="48">
        <f>'Sessional + End Term Assessment'!A24</f>
        <v>17</v>
      </c>
      <c r="B26" s="49" t="str">
        <f>'Sessional + End Term Assessment'!B24</f>
        <v>23ETCCS017</v>
      </c>
      <c r="C26" s="66" t="str">
        <f>'Sessional + End Term Assessment'!C24</f>
        <v>BHAVESH GURJAR</v>
      </c>
      <c r="D26" s="22">
        <f>' MID Term 1'!D23+'MID Term 2'!D23</f>
        <v>19</v>
      </c>
      <c r="E26" s="22">
        <f>' MID Term 1'!H23+'MID Term 2'!E23</f>
        <v>20</v>
      </c>
      <c r="F26" s="22">
        <f>' MID Term 1'!L23+'MID Term 2'!F23</f>
        <v>15.200000000000003</v>
      </c>
      <c r="G26" s="22">
        <f>' MID Term 1'!Q23+'MID Term 2'!J23</f>
        <v>19.066666666666663</v>
      </c>
      <c r="H26" s="20">
        <f>' MID Term 1'!R23+'MID Term 2'!N23</f>
        <v>20.066666666666663</v>
      </c>
      <c r="I26" s="22">
        <f t="shared" ref="I26:M26" si="19">IF((D26/$D$8)&gt;=$I$8,1,0)</f>
        <v>0</v>
      </c>
      <c r="J26" s="22">
        <f t="shared" si="19"/>
        <v>1</v>
      </c>
      <c r="K26" s="22">
        <f t="shared" si="19"/>
        <v>0</v>
      </c>
      <c r="L26" s="22">
        <f t="shared" si="19"/>
        <v>0</v>
      </c>
      <c r="M26" s="22">
        <f t="shared" si="19"/>
        <v>1</v>
      </c>
      <c r="N26" s="22">
        <f t="shared" si="1"/>
        <v>93.333333333333329</v>
      </c>
      <c r="O26" s="22">
        <f t="shared" si="2"/>
        <v>47</v>
      </c>
      <c r="P26" s="22">
        <f t="shared" si="3"/>
        <v>47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35">
      <c r="A27" s="48">
        <f>'Sessional + End Term Assessment'!A25</f>
        <v>18</v>
      </c>
      <c r="B27" s="49" t="str">
        <f>'Sessional + End Term Assessment'!B25</f>
        <v>23ETCCS018</v>
      </c>
      <c r="C27" s="66" t="str">
        <f>'Sessional + End Term Assessment'!C25</f>
        <v>BHAVESH SUTHAR</v>
      </c>
      <c r="D27" s="22">
        <f>' MID Term 1'!D24+'MID Term 2'!D24</f>
        <v>25</v>
      </c>
      <c r="E27" s="22">
        <f>' MID Term 1'!H24+'MID Term 2'!E24</f>
        <v>26</v>
      </c>
      <c r="F27" s="22">
        <f>' MID Term 1'!L24+'MID Term 2'!F24</f>
        <v>22.800000000000008</v>
      </c>
      <c r="G27" s="22">
        <f>' MID Term 1'!Q24+'MID Term 2'!J24</f>
        <v>25.599999999999998</v>
      </c>
      <c r="H27" s="20">
        <f>' MID Term 1'!R24+'MID Term 2'!N24</f>
        <v>26.599999999999998</v>
      </c>
      <c r="I27" s="22">
        <f t="shared" ref="I27:M27" si="20">IF((D27/$D$8)&gt;=$I$8,1,0)</f>
        <v>1</v>
      </c>
      <c r="J27" s="22">
        <f t="shared" si="20"/>
        <v>1</v>
      </c>
      <c r="K27" s="22">
        <f t="shared" si="20"/>
        <v>1</v>
      </c>
      <c r="L27" s="22">
        <f t="shared" si="20"/>
        <v>1</v>
      </c>
      <c r="M27" s="22">
        <f t="shared" si="20"/>
        <v>1</v>
      </c>
      <c r="N27" s="22">
        <f t="shared" si="1"/>
        <v>126</v>
      </c>
      <c r="O27" s="22">
        <f t="shared" si="2"/>
        <v>63</v>
      </c>
      <c r="P27" s="22">
        <f t="shared" si="3"/>
        <v>63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35">
      <c r="A28" s="48">
        <f>'Sessional + End Term Assessment'!A26</f>
        <v>19</v>
      </c>
      <c r="B28" s="49" t="str">
        <f>'Sessional + End Term Assessment'!B26</f>
        <v>23ETCCS019</v>
      </c>
      <c r="C28" s="66" t="str">
        <f>'Sessional + End Term Assessment'!C26</f>
        <v>BHAVISHYA PALIWAL</v>
      </c>
      <c r="D28" s="22">
        <f>' MID Term 1'!D25+'MID Term 2'!D25</f>
        <v>23</v>
      </c>
      <c r="E28" s="22">
        <f>' MID Term 1'!H25+'MID Term 2'!E25</f>
        <v>24</v>
      </c>
      <c r="F28" s="22">
        <f>' MID Term 1'!L25+'MID Term 2'!F25</f>
        <v>21.200000000000003</v>
      </c>
      <c r="G28" s="22">
        <f>' MID Term 1'!Q25+'MID Term 2'!J25</f>
        <v>23.733333333333334</v>
      </c>
      <c r="H28" s="20">
        <f>' MID Term 1'!R25+'MID Term 2'!N25</f>
        <v>24.733333333333334</v>
      </c>
      <c r="I28" s="22">
        <f t="shared" ref="I28:M28" si="21">IF((D28/$D$8)&gt;=$I$8,1,0)</f>
        <v>1</v>
      </c>
      <c r="J28" s="22">
        <f t="shared" si="21"/>
        <v>1</v>
      </c>
      <c r="K28" s="22">
        <f t="shared" si="21"/>
        <v>1</v>
      </c>
      <c r="L28" s="22">
        <f t="shared" si="21"/>
        <v>1</v>
      </c>
      <c r="M28" s="22">
        <f t="shared" si="21"/>
        <v>1</v>
      </c>
      <c r="N28" s="22">
        <f t="shared" si="1"/>
        <v>116.66666666666667</v>
      </c>
      <c r="O28" s="22">
        <f t="shared" si="2"/>
        <v>58</v>
      </c>
      <c r="P28" s="22">
        <f t="shared" si="3"/>
        <v>58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35">
      <c r="A29" s="48">
        <f>'Sessional + End Term Assessment'!A27</f>
        <v>20</v>
      </c>
      <c r="B29" s="49" t="str">
        <f>'Sessional + End Term Assessment'!B27</f>
        <v>23ETCCS020</v>
      </c>
      <c r="C29" s="66" t="str">
        <f>'Sessional + End Term Assessment'!C27</f>
        <v>BHAVY BAID</v>
      </c>
      <c r="D29" s="22">
        <f>' MID Term 1'!D26+'MID Term 2'!D26</f>
        <v>25</v>
      </c>
      <c r="E29" s="22">
        <f>' MID Term 1'!H26+'MID Term 2'!E26</f>
        <v>26</v>
      </c>
      <c r="F29" s="22">
        <f>' MID Term 1'!L26+'MID Term 2'!F26</f>
        <v>22.800000000000008</v>
      </c>
      <c r="G29" s="22">
        <f>' MID Term 1'!Q26+'MID Term 2'!J26</f>
        <v>25.599999999999998</v>
      </c>
      <c r="H29" s="20">
        <f>' MID Term 1'!R26+'MID Term 2'!N26</f>
        <v>26.599999999999998</v>
      </c>
      <c r="I29" s="22">
        <f t="shared" ref="I29:M29" si="22">IF((D29/$D$8)&gt;=$I$8,1,0)</f>
        <v>1</v>
      </c>
      <c r="J29" s="22">
        <f t="shared" si="22"/>
        <v>1</v>
      </c>
      <c r="K29" s="22">
        <f t="shared" si="22"/>
        <v>1</v>
      </c>
      <c r="L29" s="22">
        <f t="shared" si="22"/>
        <v>1</v>
      </c>
      <c r="M29" s="22">
        <f t="shared" si="22"/>
        <v>1</v>
      </c>
      <c r="N29" s="22">
        <f t="shared" si="1"/>
        <v>126</v>
      </c>
      <c r="O29" s="22">
        <f t="shared" si="2"/>
        <v>63</v>
      </c>
      <c r="P29" s="22">
        <f t="shared" si="3"/>
        <v>63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35">
      <c r="A30" s="48">
        <f>'Sessional + End Term Assessment'!A28</f>
        <v>21</v>
      </c>
      <c r="B30" s="49" t="str">
        <f>'Sessional + End Term Assessment'!B28</f>
        <v>23ETCCS021</v>
      </c>
      <c r="C30" s="66" t="str">
        <f>'Sessional + End Term Assessment'!C28</f>
        <v>BHAVY SARVA</v>
      </c>
      <c r="D30" s="22">
        <f>' MID Term 1'!D27+'MID Term 2'!D27</f>
        <v>19</v>
      </c>
      <c r="E30" s="22">
        <f>' MID Term 1'!H27+'MID Term 2'!E27</f>
        <v>20</v>
      </c>
      <c r="F30" s="22">
        <f>' MID Term 1'!L27+'MID Term 2'!F27</f>
        <v>15.200000000000003</v>
      </c>
      <c r="G30" s="22">
        <f>' MID Term 1'!Q27+'MID Term 2'!J27</f>
        <v>19.066666666666663</v>
      </c>
      <c r="H30" s="20">
        <f>' MID Term 1'!R27+'MID Term 2'!N27</f>
        <v>20.066666666666663</v>
      </c>
      <c r="I30" s="22">
        <f t="shared" ref="I30:M30" si="23">IF((D30/$D$8)&gt;=$I$8,1,0)</f>
        <v>0</v>
      </c>
      <c r="J30" s="22">
        <f t="shared" si="23"/>
        <v>1</v>
      </c>
      <c r="K30" s="22">
        <f t="shared" si="23"/>
        <v>0</v>
      </c>
      <c r="L30" s="22">
        <f t="shared" si="23"/>
        <v>0</v>
      </c>
      <c r="M30" s="22">
        <f t="shared" si="23"/>
        <v>1</v>
      </c>
      <c r="N30" s="22">
        <f t="shared" si="1"/>
        <v>93.333333333333329</v>
      </c>
      <c r="O30" s="22">
        <f t="shared" si="2"/>
        <v>47</v>
      </c>
      <c r="P30" s="22">
        <f t="shared" si="3"/>
        <v>47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35">
      <c r="A31" s="48">
        <f>'Sessional + End Term Assessment'!A29</f>
        <v>22</v>
      </c>
      <c r="B31" s="49" t="str">
        <f>'Sessional + End Term Assessment'!B29</f>
        <v>23ETCCS022</v>
      </c>
      <c r="C31" s="66" t="str">
        <f>'Sessional + End Term Assessment'!C29</f>
        <v>BHAVYARAJ SHRIMALI</v>
      </c>
      <c r="D31" s="22">
        <f>' MID Term 1'!D28+'MID Term 2'!D28</f>
        <v>21</v>
      </c>
      <c r="E31" s="22">
        <f>' MID Term 1'!H28+'MID Term 2'!E28</f>
        <v>22</v>
      </c>
      <c r="F31" s="22">
        <f>' MID Term 1'!L28+'MID Term 2'!F28</f>
        <v>16.799999999999997</v>
      </c>
      <c r="G31" s="22">
        <f>' MID Term 1'!Q28+'MID Term 2'!J28</f>
        <v>20.93333333333333</v>
      </c>
      <c r="H31" s="20">
        <f>' MID Term 1'!R28+'MID Term 2'!N28</f>
        <v>21.93333333333333</v>
      </c>
      <c r="I31" s="22">
        <f t="shared" ref="I31:M31" si="24">IF((D31/$D$8)&gt;=$I$8,1,0)</f>
        <v>1</v>
      </c>
      <c r="J31" s="22">
        <f t="shared" si="24"/>
        <v>1</v>
      </c>
      <c r="K31" s="22">
        <f t="shared" si="24"/>
        <v>0</v>
      </c>
      <c r="L31" s="22">
        <f t="shared" si="24"/>
        <v>1</v>
      </c>
      <c r="M31" s="22">
        <f t="shared" si="24"/>
        <v>1</v>
      </c>
      <c r="N31" s="22">
        <f t="shared" si="1"/>
        <v>102.66666666666666</v>
      </c>
      <c r="O31" s="22">
        <f t="shared" si="2"/>
        <v>51</v>
      </c>
      <c r="P31" s="22">
        <f t="shared" si="3"/>
        <v>51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35">
      <c r="A32" s="48">
        <f>'Sessional + End Term Assessment'!A30</f>
        <v>23</v>
      </c>
      <c r="B32" s="49" t="str">
        <f>'Sessional + End Term Assessment'!B30</f>
        <v>23ETCCS023</v>
      </c>
      <c r="C32" s="66" t="str">
        <f>'Sessional + End Term Assessment'!C30</f>
        <v>BHUMI PALIWAL</v>
      </c>
      <c r="D32" s="22">
        <f>' MID Term 1'!D29+'MID Term 2'!D29</f>
        <v>22</v>
      </c>
      <c r="E32" s="22">
        <f>' MID Term 1'!H29+'MID Term 2'!E29</f>
        <v>23</v>
      </c>
      <c r="F32" s="22">
        <f>' MID Term 1'!L29+'MID Term 2'!F29</f>
        <v>17.599999999999998</v>
      </c>
      <c r="G32" s="22">
        <f>' MID Term 1'!Q29+'MID Term 2'!J29</f>
        <v>21.866666666666671</v>
      </c>
      <c r="H32" s="20">
        <f>' MID Term 1'!R29+'MID Term 2'!N29</f>
        <v>22.866666666666671</v>
      </c>
      <c r="I32" s="22">
        <f t="shared" ref="I32:M32" si="25">IF((D32/$D$8)&gt;=$I$8,1,0)</f>
        <v>1</v>
      </c>
      <c r="J32" s="22">
        <f t="shared" si="25"/>
        <v>1</v>
      </c>
      <c r="K32" s="22">
        <f t="shared" si="25"/>
        <v>0</v>
      </c>
      <c r="L32" s="22">
        <f t="shared" si="25"/>
        <v>1</v>
      </c>
      <c r="M32" s="22">
        <f t="shared" si="25"/>
        <v>1</v>
      </c>
      <c r="N32" s="22">
        <f t="shared" si="1"/>
        <v>107.33333333333334</v>
      </c>
      <c r="O32" s="22">
        <f t="shared" si="2"/>
        <v>54</v>
      </c>
      <c r="P32" s="22">
        <f t="shared" si="3"/>
        <v>54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35">
      <c r="A33" s="48">
        <f>'Sessional + End Term Assessment'!A31</f>
        <v>24</v>
      </c>
      <c r="B33" s="49" t="str">
        <f>'Sessional + End Term Assessment'!B31</f>
        <v>23ETCCS024</v>
      </c>
      <c r="C33" s="66" t="str">
        <f>'Sessional + End Term Assessment'!C31</f>
        <v>CHINMAY TRIVEDI</v>
      </c>
      <c r="D33" s="22">
        <f>' MID Term 1'!D30+'MID Term 2'!D30</f>
        <v>21</v>
      </c>
      <c r="E33" s="22">
        <f>' MID Term 1'!H30+'MID Term 2'!E30</f>
        <v>22</v>
      </c>
      <c r="F33" s="22">
        <f>' MID Term 1'!L30+'MID Term 2'!F30</f>
        <v>16.799999999999997</v>
      </c>
      <c r="G33" s="22">
        <f>' MID Term 1'!Q30+'MID Term 2'!J30</f>
        <v>20.93333333333333</v>
      </c>
      <c r="H33" s="20">
        <f>' MID Term 1'!R30+'MID Term 2'!N30</f>
        <v>21.93333333333333</v>
      </c>
      <c r="I33" s="22">
        <f t="shared" ref="I33:M33" si="26">IF((D33/$D$8)&gt;=$I$8,1,0)</f>
        <v>1</v>
      </c>
      <c r="J33" s="22">
        <f t="shared" si="26"/>
        <v>1</v>
      </c>
      <c r="K33" s="22">
        <f t="shared" si="26"/>
        <v>0</v>
      </c>
      <c r="L33" s="22">
        <f t="shared" si="26"/>
        <v>1</v>
      </c>
      <c r="M33" s="22">
        <f t="shared" si="26"/>
        <v>1</v>
      </c>
      <c r="N33" s="22">
        <f t="shared" si="1"/>
        <v>102.66666666666666</v>
      </c>
      <c r="O33" s="22">
        <f t="shared" si="2"/>
        <v>51</v>
      </c>
      <c r="P33" s="22">
        <f t="shared" si="3"/>
        <v>51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35">
      <c r="A34" s="48">
        <f>'Sessional + End Term Assessment'!A32</f>
        <v>25</v>
      </c>
      <c r="B34" s="49" t="str">
        <f>'Sessional + End Term Assessment'!B32</f>
        <v>23ETCCS025</v>
      </c>
      <c r="C34" s="66" t="str">
        <f>'Sessional + End Term Assessment'!C32</f>
        <v>DARAKSHAN KHAN</v>
      </c>
      <c r="D34" s="22">
        <f>' MID Term 1'!D31+'MID Term 2'!D31</f>
        <v>24</v>
      </c>
      <c r="E34" s="22">
        <f>' MID Term 1'!H31+'MID Term 2'!E31</f>
        <v>25</v>
      </c>
      <c r="F34" s="22">
        <f>' MID Term 1'!L31+'MID Term 2'!F31</f>
        <v>22.000000000000004</v>
      </c>
      <c r="G34" s="22">
        <f>' MID Term 1'!Q31+'MID Term 2'!J31</f>
        <v>24.666666666666668</v>
      </c>
      <c r="H34" s="20">
        <f>' MID Term 1'!R31+'MID Term 2'!N31</f>
        <v>25.666666666666668</v>
      </c>
      <c r="I34" s="22">
        <f t="shared" ref="I34:M34" si="27">IF((D34/$D$8)&gt;=$I$8,1,0)</f>
        <v>1</v>
      </c>
      <c r="J34" s="22">
        <f t="shared" si="27"/>
        <v>1</v>
      </c>
      <c r="K34" s="22">
        <f t="shared" si="27"/>
        <v>1</v>
      </c>
      <c r="L34" s="22">
        <f t="shared" si="27"/>
        <v>1</v>
      </c>
      <c r="M34" s="22">
        <f t="shared" si="27"/>
        <v>1</v>
      </c>
      <c r="N34" s="22">
        <f t="shared" si="1"/>
        <v>121.33333333333334</v>
      </c>
      <c r="O34" s="22">
        <f t="shared" si="2"/>
        <v>61</v>
      </c>
      <c r="P34" s="22">
        <f t="shared" si="3"/>
        <v>61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35">
      <c r="A35" s="48">
        <f>'Sessional + End Term Assessment'!A33</f>
        <v>26</v>
      </c>
      <c r="B35" s="49" t="str">
        <f>'Sessional + End Term Assessment'!B33</f>
        <v>23ETCCS026</v>
      </c>
      <c r="C35" s="66" t="str">
        <f>'Sessional + End Term Assessment'!C33</f>
        <v>DASHRATH JANWA</v>
      </c>
      <c r="D35" s="22">
        <f>' MID Term 1'!D32+'MID Term 2'!D32</f>
        <v>20</v>
      </c>
      <c r="E35" s="22">
        <f>' MID Term 1'!H32+'MID Term 2'!E32</f>
        <v>21</v>
      </c>
      <c r="F35" s="22">
        <f>' MID Term 1'!L32+'MID Term 2'!F32</f>
        <v>16</v>
      </c>
      <c r="G35" s="22">
        <f>' MID Term 1'!Q32+'MID Term 2'!J32</f>
        <v>20</v>
      </c>
      <c r="H35" s="20">
        <f>' MID Term 1'!R32+'MID Term 2'!N32</f>
        <v>21</v>
      </c>
      <c r="I35" s="22">
        <f t="shared" ref="I35:M35" si="28">IF((D35/$D$8)&gt;=$I$8,1,0)</f>
        <v>1</v>
      </c>
      <c r="J35" s="22">
        <f t="shared" si="28"/>
        <v>1</v>
      </c>
      <c r="K35" s="22">
        <f t="shared" si="28"/>
        <v>0</v>
      </c>
      <c r="L35" s="22">
        <f t="shared" si="28"/>
        <v>1</v>
      </c>
      <c r="M35" s="22">
        <f t="shared" si="28"/>
        <v>1</v>
      </c>
      <c r="N35" s="22">
        <f t="shared" si="1"/>
        <v>98</v>
      </c>
      <c r="O35" s="22">
        <f t="shared" si="2"/>
        <v>49</v>
      </c>
      <c r="P35" s="22">
        <f t="shared" si="3"/>
        <v>49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 x14ac:dyDescent="0.35">
      <c r="A36" s="48">
        <f>'Sessional + End Term Assessment'!A34</f>
        <v>27</v>
      </c>
      <c r="B36" s="49" t="str">
        <f>'Sessional + End Term Assessment'!B34</f>
        <v>23ETCCS027</v>
      </c>
      <c r="C36" s="66" t="str">
        <f>'Sessional + End Term Assessment'!C34</f>
        <v>DEEPAK SAINI</v>
      </c>
      <c r="D36" s="22">
        <f>' MID Term 1'!D33+'MID Term 2'!D33</f>
        <v>23</v>
      </c>
      <c r="E36" s="22">
        <f>' MID Term 1'!H33+'MID Term 2'!E33</f>
        <v>24</v>
      </c>
      <c r="F36" s="22">
        <f>' MID Term 1'!L33+'MID Term 2'!F33</f>
        <v>21.200000000000003</v>
      </c>
      <c r="G36" s="22">
        <f>' MID Term 1'!Q33+'MID Term 2'!J33</f>
        <v>23.733333333333334</v>
      </c>
      <c r="H36" s="20">
        <f>' MID Term 1'!R33+'MID Term 2'!N33</f>
        <v>24.733333333333334</v>
      </c>
      <c r="I36" s="22">
        <f t="shared" ref="I36:M36" si="29">IF((D36/$D$8)&gt;=$I$8,1,0)</f>
        <v>1</v>
      </c>
      <c r="J36" s="22">
        <f t="shared" si="29"/>
        <v>1</v>
      </c>
      <c r="K36" s="22">
        <f t="shared" si="29"/>
        <v>1</v>
      </c>
      <c r="L36" s="22">
        <f t="shared" si="29"/>
        <v>1</v>
      </c>
      <c r="M36" s="22">
        <f t="shared" si="29"/>
        <v>1</v>
      </c>
      <c r="N36" s="22">
        <f t="shared" si="1"/>
        <v>116.66666666666667</v>
      </c>
      <c r="O36" s="22">
        <f t="shared" si="2"/>
        <v>58</v>
      </c>
      <c r="P36" s="22">
        <f t="shared" si="3"/>
        <v>58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35">
      <c r="A37" s="48">
        <f>'Sessional + End Term Assessment'!A35</f>
        <v>28</v>
      </c>
      <c r="B37" s="49" t="str">
        <f>'Sessional + End Term Assessment'!B35</f>
        <v>23ETCCS028</v>
      </c>
      <c r="C37" s="66" t="str">
        <f>'Sessional + End Term Assessment'!C35</f>
        <v>DEVENDRA SINGH</v>
      </c>
      <c r="D37" s="22">
        <f>' MID Term 1'!D34+'MID Term 2'!D34</f>
        <v>23</v>
      </c>
      <c r="E37" s="22">
        <f>' MID Term 1'!H34+'MID Term 2'!E34</f>
        <v>24</v>
      </c>
      <c r="F37" s="22">
        <f>' MID Term 1'!L34+'MID Term 2'!F34</f>
        <v>21.200000000000003</v>
      </c>
      <c r="G37" s="22">
        <f>' MID Term 1'!Q34+'MID Term 2'!J34</f>
        <v>23.733333333333334</v>
      </c>
      <c r="H37" s="20">
        <f>' MID Term 1'!R34+'MID Term 2'!N34</f>
        <v>24.733333333333334</v>
      </c>
      <c r="I37" s="22">
        <f t="shared" ref="I37:M37" si="30">IF((D37/$D$8)&gt;=$I$8,1,0)</f>
        <v>1</v>
      </c>
      <c r="J37" s="22">
        <f t="shared" si="30"/>
        <v>1</v>
      </c>
      <c r="K37" s="22">
        <f t="shared" si="30"/>
        <v>1</v>
      </c>
      <c r="L37" s="22">
        <f t="shared" si="30"/>
        <v>1</v>
      </c>
      <c r="M37" s="22">
        <f t="shared" si="30"/>
        <v>1</v>
      </c>
      <c r="N37" s="22">
        <f t="shared" si="1"/>
        <v>116.66666666666667</v>
      </c>
      <c r="O37" s="22">
        <f t="shared" si="2"/>
        <v>58</v>
      </c>
      <c r="P37" s="22">
        <f t="shared" si="3"/>
        <v>58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 x14ac:dyDescent="0.35">
      <c r="A38" s="48">
        <f>'Sessional + End Term Assessment'!A36</f>
        <v>29</v>
      </c>
      <c r="B38" s="49" t="str">
        <f>'Sessional + End Term Assessment'!B36</f>
        <v>23ETCCS029</v>
      </c>
      <c r="C38" s="66" t="str">
        <f>'Sessional + End Term Assessment'!C36</f>
        <v>DEVIKA SAJEEV</v>
      </c>
      <c r="D38" s="22">
        <f>' MID Term 1'!D35+'MID Term 2'!D35</f>
        <v>23</v>
      </c>
      <c r="E38" s="22">
        <f>' MID Term 1'!H35+'MID Term 2'!E35</f>
        <v>24</v>
      </c>
      <c r="F38" s="22">
        <f>' MID Term 1'!L35+'MID Term 2'!F35</f>
        <v>21.200000000000003</v>
      </c>
      <c r="G38" s="22">
        <f>' MID Term 1'!Q35+'MID Term 2'!J35</f>
        <v>23.733333333333334</v>
      </c>
      <c r="H38" s="20">
        <f>' MID Term 1'!R35+'MID Term 2'!N35</f>
        <v>24.733333333333334</v>
      </c>
      <c r="I38" s="22">
        <f t="shared" ref="I38:M38" si="31">IF((D38/$D$8)&gt;=$I$8,1,0)</f>
        <v>1</v>
      </c>
      <c r="J38" s="22">
        <f t="shared" si="31"/>
        <v>1</v>
      </c>
      <c r="K38" s="22">
        <f t="shared" si="31"/>
        <v>1</v>
      </c>
      <c r="L38" s="22">
        <f t="shared" si="31"/>
        <v>1</v>
      </c>
      <c r="M38" s="22">
        <f t="shared" si="31"/>
        <v>1</v>
      </c>
      <c r="N38" s="22">
        <f t="shared" si="1"/>
        <v>116.66666666666667</v>
      </c>
      <c r="O38" s="22">
        <f t="shared" si="2"/>
        <v>58</v>
      </c>
      <c r="P38" s="22">
        <f t="shared" si="3"/>
        <v>58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 x14ac:dyDescent="0.35">
      <c r="A39" s="48">
        <f>'Sessional + End Term Assessment'!A37</f>
        <v>30</v>
      </c>
      <c r="B39" s="49" t="str">
        <f>'Sessional + End Term Assessment'!B37</f>
        <v>23ETCCS030</v>
      </c>
      <c r="C39" s="66" t="str">
        <f>'Sessional + End Term Assessment'!C37</f>
        <v>DHRUV AMETA</v>
      </c>
      <c r="D39" s="22">
        <f>' MID Term 1'!D36+'MID Term 2'!D36</f>
        <v>20</v>
      </c>
      <c r="E39" s="22">
        <f>' MID Term 1'!H36+'MID Term 2'!E36</f>
        <v>21</v>
      </c>
      <c r="F39" s="22">
        <f>' MID Term 1'!L36+'MID Term 2'!F36</f>
        <v>16</v>
      </c>
      <c r="G39" s="22">
        <f>' MID Term 1'!Q36+'MID Term 2'!J36</f>
        <v>20</v>
      </c>
      <c r="H39" s="20">
        <f>' MID Term 1'!R36+'MID Term 2'!N36</f>
        <v>21</v>
      </c>
      <c r="I39" s="22">
        <f t="shared" ref="I39:M39" si="32">IF((D39/$D$8)&gt;=$I$8,1,0)</f>
        <v>1</v>
      </c>
      <c r="J39" s="22">
        <f t="shared" si="32"/>
        <v>1</v>
      </c>
      <c r="K39" s="22">
        <f t="shared" si="32"/>
        <v>0</v>
      </c>
      <c r="L39" s="22">
        <f t="shared" si="32"/>
        <v>1</v>
      </c>
      <c r="M39" s="22">
        <f t="shared" si="32"/>
        <v>1</v>
      </c>
      <c r="N39" s="22">
        <f t="shared" si="1"/>
        <v>98</v>
      </c>
      <c r="O39" s="22">
        <f t="shared" si="2"/>
        <v>49</v>
      </c>
      <c r="P39" s="22">
        <f t="shared" si="3"/>
        <v>49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35">
      <c r="A40" s="48">
        <f>'Sessional + End Term Assessment'!A38</f>
        <v>31</v>
      </c>
      <c r="B40" s="49" t="str">
        <f>'Sessional + End Term Assessment'!B38</f>
        <v>23ETCCS031</v>
      </c>
      <c r="C40" s="66" t="str">
        <f>'Sessional + End Term Assessment'!C38</f>
        <v>DIBYOJYOTI BAL</v>
      </c>
      <c r="D40" s="22">
        <f>' MID Term 1'!D37+'MID Term 2'!D37</f>
        <v>27</v>
      </c>
      <c r="E40" s="22">
        <f>' MID Term 1'!H37+'MID Term 2'!E37</f>
        <v>28</v>
      </c>
      <c r="F40" s="22">
        <f>' MID Term 1'!L37+'MID Term 2'!F37</f>
        <v>24.400000000000006</v>
      </c>
      <c r="G40" s="22">
        <f>' MID Term 1'!Q37+'MID Term 2'!J37</f>
        <v>27.466666666666669</v>
      </c>
      <c r="H40" s="20">
        <f>' MID Term 1'!R37+'MID Term 2'!N37</f>
        <v>28.466666666666669</v>
      </c>
      <c r="I40" s="22">
        <f t="shared" ref="I40:M40" si="33">IF((D40/$D$8)&gt;=$I$8,1,0)</f>
        <v>1</v>
      </c>
      <c r="J40" s="22">
        <f t="shared" si="33"/>
        <v>1</v>
      </c>
      <c r="K40" s="22">
        <f t="shared" si="33"/>
        <v>1</v>
      </c>
      <c r="L40" s="22">
        <f t="shared" si="33"/>
        <v>1</v>
      </c>
      <c r="M40" s="22">
        <f t="shared" si="33"/>
        <v>1</v>
      </c>
      <c r="N40" s="22">
        <f t="shared" si="1"/>
        <v>135.33333333333334</v>
      </c>
      <c r="O40" s="22">
        <f t="shared" si="2"/>
        <v>68</v>
      </c>
      <c r="P40" s="22">
        <f t="shared" si="3"/>
        <v>68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 x14ac:dyDescent="0.35">
      <c r="A41" s="48">
        <f>'Sessional + End Term Assessment'!A39</f>
        <v>32</v>
      </c>
      <c r="B41" s="49" t="str">
        <f>'Sessional + End Term Assessment'!B39</f>
        <v>23ETCCS032</v>
      </c>
      <c r="C41" s="66" t="str">
        <f>'Sessional + End Term Assessment'!C39</f>
        <v>DIKSHIT SUTHAR</v>
      </c>
      <c r="D41" s="22">
        <f>' MID Term 1'!D38+'MID Term 2'!D38</f>
        <v>27</v>
      </c>
      <c r="E41" s="22">
        <f>' MID Term 1'!H38+'MID Term 2'!E38</f>
        <v>28</v>
      </c>
      <c r="F41" s="22">
        <f>' MID Term 1'!L38+'MID Term 2'!F38</f>
        <v>24.400000000000006</v>
      </c>
      <c r="G41" s="22">
        <f>' MID Term 1'!Q38+'MID Term 2'!J38</f>
        <v>27.466666666666669</v>
      </c>
      <c r="H41" s="20">
        <f>' MID Term 1'!R38+'MID Term 2'!N38</f>
        <v>28.466666666666669</v>
      </c>
      <c r="I41" s="22">
        <f t="shared" ref="I41:M41" si="34">IF((D41/$D$8)&gt;=$I$8,1,0)</f>
        <v>1</v>
      </c>
      <c r="J41" s="22">
        <f t="shared" si="34"/>
        <v>1</v>
      </c>
      <c r="K41" s="22">
        <f t="shared" si="34"/>
        <v>1</v>
      </c>
      <c r="L41" s="22">
        <f t="shared" si="34"/>
        <v>1</v>
      </c>
      <c r="M41" s="22">
        <f t="shared" si="34"/>
        <v>1</v>
      </c>
      <c r="N41" s="22">
        <f t="shared" si="1"/>
        <v>135.33333333333334</v>
      </c>
      <c r="O41" s="22">
        <f t="shared" si="2"/>
        <v>68</v>
      </c>
      <c r="P41" s="22">
        <f t="shared" si="3"/>
        <v>68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35">
      <c r="A42" s="48">
        <f>'Sessional + End Term Assessment'!A40</f>
        <v>33</v>
      </c>
      <c r="B42" s="49" t="str">
        <f>'Sessional + End Term Assessment'!B40</f>
        <v>23ETCCS033</v>
      </c>
      <c r="C42" s="66" t="str">
        <f>'Sessional + End Term Assessment'!C40</f>
        <v>DISHI GUPTA</v>
      </c>
      <c r="D42" s="22">
        <f>' MID Term 1'!D39+'MID Term 2'!D39</f>
        <v>26</v>
      </c>
      <c r="E42" s="22">
        <f>' MID Term 1'!H39+'MID Term 2'!E39</f>
        <v>27</v>
      </c>
      <c r="F42" s="22">
        <f>' MID Term 1'!L39+'MID Term 2'!F39</f>
        <v>23.599999999999994</v>
      </c>
      <c r="G42" s="22">
        <f>' MID Term 1'!Q39+'MID Term 2'!J39</f>
        <v>26.533333333333331</v>
      </c>
      <c r="H42" s="20">
        <f>' MID Term 1'!R39+'MID Term 2'!N39</f>
        <v>27.533333333333331</v>
      </c>
      <c r="I42" s="22">
        <f t="shared" ref="I42:M42" si="35">IF((D42/$D$8)&gt;=$I$8,1,0)</f>
        <v>1</v>
      </c>
      <c r="J42" s="22">
        <f t="shared" si="35"/>
        <v>1</v>
      </c>
      <c r="K42" s="22">
        <f t="shared" si="35"/>
        <v>1</v>
      </c>
      <c r="L42" s="22">
        <f t="shared" si="35"/>
        <v>1</v>
      </c>
      <c r="M42" s="22">
        <f t="shared" si="35"/>
        <v>1</v>
      </c>
      <c r="N42" s="22">
        <f t="shared" si="1"/>
        <v>130.66666666666666</v>
      </c>
      <c r="O42" s="22">
        <f t="shared" si="2"/>
        <v>65</v>
      </c>
      <c r="P42" s="22">
        <f t="shared" si="3"/>
        <v>65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x14ac:dyDescent="0.35">
      <c r="A43" s="48">
        <f>'Sessional + End Term Assessment'!A41</f>
        <v>34</v>
      </c>
      <c r="B43" s="49" t="str">
        <f>'Sessional + End Term Assessment'!B41</f>
        <v>23ETCCS034</v>
      </c>
      <c r="C43" s="66" t="str">
        <f>'Sessional + End Term Assessment'!C41</f>
        <v>DISHITA JAIN</v>
      </c>
      <c r="D43" s="22">
        <f>' MID Term 1'!D40+'MID Term 2'!D40</f>
        <v>26</v>
      </c>
      <c r="E43" s="22">
        <f>' MID Term 1'!H40+'MID Term 2'!E40</f>
        <v>27</v>
      </c>
      <c r="F43" s="22">
        <f>' MID Term 1'!L40+'MID Term 2'!F40</f>
        <v>23.599999999999994</v>
      </c>
      <c r="G43" s="22">
        <f>' MID Term 1'!Q40+'MID Term 2'!J40</f>
        <v>26.533333333333331</v>
      </c>
      <c r="H43" s="20">
        <f>' MID Term 1'!R40+'MID Term 2'!N40</f>
        <v>27.533333333333331</v>
      </c>
      <c r="I43" s="22">
        <f t="shared" ref="I43:M43" si="36">IF((D43/$D$8)&gt;=$I$8,1,0)</f>
        <v>1</v>
      </c>
      <c r="J43" s="22">
        <f t="shared" si="36"/>
        <v>1</v>
      </c>
      <c r="K43" s="22">
        <f t="shared" si="36"/>
        <v>1</v>
      </c>
      <c r="L43" s="22">
        <f t="shared" si="36"/>
        <v>1</v>
      </c>
      <c r="M43" s="22">
        <f t="shared" si="36"/>
        <v>1</v>
      </c>
      <c r="N43" s="22">
        <f t="shared" si="1"/>
        <v>130.66666666666666</v>
      </c>
      <c r="O43" s="22">
        <f t="shared" si="2"/>
        <v>65</v>
      </c>
      <c r="P43" s="22">
        <f t="shared" si="3"/>
        <v>65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35">
      <c r="A44" s="48">
        <f>'Sessional + End Term Assessment'!A42</f>
        <v>35</v>
      </c>
      <c r="B44" s="49" t="str">
        <f>'Sessional + End Term Assessment'!B42</f>
        <v>23ETCCS035</v>
      </c>
      <c r="C44" s="66" t="str">
        <f>'Sessional + End Term Assessment'!C42</f>
        <v>DIVYANSH BOLIA</v>
      </c>
      <c r="D44" s="22">
        <f>' MID Term 1'!D41+'MID Term 2'!D41</f>
        <v>20</v>
      </c>
      <c r="E44" s="22">
        <f>' MID Term 1'!H41+'MID Term 2'!E41</f>
        <v>21</v>
      </c>
      <c r="F44" s="22">
        <f>' MID Term 1'!L41+'MID Term 2'!F41</f>
        <v>16</v>
      </c>
      <c r="G44" s="22">
        <f>' MID Term 1'!Q41+'MID Term 2'!J41</f>
        <v>20</v>
      </c>
      <c r="H44" s="20">
        <f>' MID Term 1'!R41+'MID Term 2'!N41</f>
        <v>21</v>
      </c>
      <c r="I44" s="22">
        <f t="shared" ref="I44:M44" si="37">IF((D44/$D$8)&gt;=$I$8,1,0)</f>
        <v>1</v>
      </c>
      <c r="J44" s="22">
        <f t="shared" si="37"/>
        <v>1</v>
      </c>
      <c r="K44" s="22">
        <f t="shared" si="37"/>
        <v>0</v>
      </c>
      <c r="L44" s="22">
        <f t="shared" si="37"/>
        <v>1</v>
      </c>
      <c r="M44" s="22">
        <f t="shared" si="37"/>
        <v>1</v>
      </c>
      <c r="N44" s="22">
        <f t="shared" si="1"/>
        <v>98</v>
      </c>
      <c r="O44" s="22">
        <f t="shared" si="2"/>
        <v>49</v>
      </c>
      <c r="P44" s="22">
        <f t="shared" si="3"/>
        <v>49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 x14ac:dyDescent="0.35">
      <c r="A45" s="48">
        <f>'Sessional + End Term Assessment'!A43</f>
        <v>36</v>
      </c>
      <c r="B45" s="49" t="str">
        <f>'Sessional + End Term Assessment'!B43</f>
        <v>23ETCCS036</v>
      </c>
      <c r="C45" s="66" t="str">
        <f>'Sessional + End Term Assessment'!C43</f>
        <v>DIVYANSHU RAJ TAILOR</v>
      </c>
      <c r="D45" s="22">
        <f>' MID Term 1'!D42+'MID Term 2'!D42</f>
        <v>25</v>
      </c>
      <c r="E45" s="22">
        <f>' MID Term 1'!H42+'MID Term 2'!E42</f>
        <v>26</v>
      </c>
      <c r="F45" s="22">
        <f>' MID Term 1'!L42+'MID Term 2'!F42</f>
        <v>22.800000000000008</v>
      </c>
      <c r="G45" s="22">
        <f>' MID Term 1'!Q42+'MID Term 2'!J42</f>
        <v>25.599999999999998</v>
      </c>
      <c r="H45" s="20">
        <f>' MID Term 1'!R42+'MID Term 2'!N42</f>
        <v>26.599999999999998</v>
      </c>
      <c r="I45" s="22">
        <f t="shared" ref="I45:M45" si="38">IF((D45/$D$8)&gt;=$I$8,1,0)</f>
        <v>1</v>
      </c>
      <c r="J45" s="22">
        <f t="shared" si="38"/>
        <v>1</v>
      </c>
      <c r="K45" s="22">
        <f t="shared" si="38"/>
        <v>1</v>
      </c>
      <c r="L45" s="22">
        <f t="shared" si="38"/>
        <v>1</v>
      </c>
      <c r="M45" s="22">
        <f t="shared" si="38"/>
        <v>1</v>
      </c>
      <c r="N45" s="22">
        <f t="shared" si="1"/>
        <v>126</v>
      </c>
      <c r="O45" s="22">
        <f t="shared" si="2"/>
        <v>63</v>
      </c>
      <c r="P45" s="22">
        <f t="shared" si="3"/>
        <v>63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 x14ac:dyDescent="0.35">
      <c r="A46" s="48">
        <f>'Sessional + End Term Assessment'!A44</f>
        <v>37</v>
      </c>
      <c r="B46" s="49" t="str">
        <f>'Sessional + End Term Assessment'!B44</f>
        <v>23ETCCS037</v>
      </c>
      <c r="C46" s="66" t="str">
        <f>'Sessional + End Term Assessment'!C44</f>
        <v>GAURAV JOSHI</v>
      </c>
      <c r="D46" s="22">
        <f>' MID Term 1'!D43+'MID Term 2'!D43</f>
        <v>19</v>
      </c>
      <c r="E46" s="22">
        <f>' MID Term 1'!H43+'MID Term 2'!E43</f>
        <v>20</v>
      </c>
      <c r="F46" s="22">
        <f>' MID Term 1'!L43+'MID Term 2'!F43</f>
        <v>15.200000000000003</v>
      </c>
      <c r="G46" s="22">
        <f>' MID Term 1'!Q43+'MID Term 2'!J43</f>
        <v>19.066666666666663</v>
      </c>
      <c r="H46" s="20">
        <f>' MID Term 1'!R43+'MID Term 2'!N43</f>
        <v>20.066666666666663</v>
      </c>
      <c r="I46" s="22">
        <f t="shared" ref="I46:M46" si="39">IF((D46/$D$8)&gt;=$I$8,1,0)</f>
        <v>0</v>
      </c>
      <c r="J46" s="22">
        <f t="shared" si="39"/>
        <v>1</v>
      </c>
      <c r="K46" s="22">
        <f t="shared" si="39"/>
        <v>0</v>
      </c>
      <c r="L46" s="22">
        <f t="shared" si="39"/>
        <v>0</v>
      </c>
      <c r="M46" s="22">
        <f t="shared" si="39"/>
        <v>1</v>
      </c>
      <c r="N46" s="22">
        <f t="shared" si="1"/>
        <v>93.333333333333329</v>
      </c>
      <c r="O46" s="22">
        <f t="shared" si="2"/>
        <v>47</v>
      </c>
      <c r="P46" s="22">
        <f t="shared" si="3"/>
        <v>47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35">
      <c r="A47" s="48">
        <f>'Sessional + End Term Assessment'!A45</f>
        <v>38</v>
      </c>
      <c r="B47" s="49" t="str">
        <f>'Sessional + End Term Assessment'!B45</f>
        <v>23ETCCS038</v>
      </c>
      <c r="C47" s="66" t="str">
        <f>'Sessional + End Term Assessment'!C45</f>
        <v>GITIKA TRIVEDI</v>
      </c>
      <c r="D47" s="22">
        <f>' MID Term 1'!D44+'MID Term 2'!D44</f>
        <v>18</v>
      </c>
      <c r="E47" s="22">
        <f>' MID Term 1'!H44+'MID Term 2'!E44</f>
        <v>19</v>
      </c>
      <c r="F47" s="22">
        <f>' MID Term 1'!L44+'MID Term 2'!F44</f>
        <v>14.399999999999991</v>
      </c>
      <c r="G47" s="22">
        <f>' MID Term 1'!Q44+'MID Term 2'!J44</f>
        <v>18.133333333333333</v>
      </c>
      <c r="H47" s="20">
        <f>' MID Term 1'!R44+'MID Term 2'!N44</f>
        <v>19.133333333333333</v>
      </c>
      <c r="I47" s="22">
        <f t="shared" ref="I47:M47" si="40">IF((D47/$D$8)&gt;=$I$8,1,0)</f>
        <v>0</v>
      </c>
      <c r="J47" s="22">
        <f t="shared" si="40"/>
        <v>0</v>
      </c>
      <c r="K47" s="22">
        <f t="shared" si="40"/>
        <v>0</v>
      </c>
      <c r="L47" s="22">
        <f t="shared" si="40"/>
        <v>0</v>
      </c>
      <c r="M47" s="22">
        <f t="shared" si="40"/>
        <v>0</v>
      </c>
      <c r="N47" s="22">
        <f t="shared" si="1"/>
        <v>88.666666666666657</v>
      </c>
      <c r="O47" s="22">
        <f t="shared" si="2"/>
        <v>44</v>
      </c>
      <c r="P47" s="22">
        <f t="shared" si="3"/>
        <v>44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 x14ac:dyDescent="0.35">
      <c r="A48" s="48">
        <f>'Sessional + End Term Assessment'!A46</f>
        <v>39</v>
      </c>
      <c r="B48" s="49" t="str">
        <f>'Sessional + End Term Assessment'!B46</f>
        <v>23ETCCS039</v>
      </c>
      <c r="C48" s="66" t="str">
        <f>'Sessional + End Term Assessment'!C46</f>
        <v>GOURAV CHANDALIYA</v>
      </c>
      <c r="D48" s="22">
        <f>' MID Term 1'!D45+'MID Term 2'!D45</f>
        <v>19</v>
      </c>
      <c r="E48" s="22">
        <f>' MID Term 1'!H45+'MID Term 2'!E45</f>
        <v>20</v>
      </c>
      <c r="F48" s="22">
        <f>' MID Term 1'!L45+'MID Term 2'!F45</f>
        <v>15.200000000000003</v>
      </c>
      <c r="G48" s="22">
        <f>' MID Term 1'!Q45+'MID Term 2'!J45</f>
        <v>19.066666666666663</v>
      </c>
      <c r="H48" s="20">
        <f>' MID Term 1'!R45+'MID Term 2'!N45</f>
        <v>20.066666666666663</v>
      </c>
      <c r="I48" s="22">
        <f t="shared" ref="I48:M48" si="41">IF((D48/$D$8)&gt;=$I$8,1,0)</f>
        <v>0</v>
      </c>
      <c r="J48" s="22">
        <f t="shared" si="41"/>
        <v>1</v>
      </c>
      <c r="K48" s="22">
        <f t="shared" si="41"/>
        <v>0</v>
      </c>
      <c r="L48" s="22">
        <f t="shared" si="41"/>
        <v>0</v>
      </c>
      <c r="M48" s="22">
        <f t="shared" si="41"/>
        <v>1</v>
      </c>
      <c r="N48" s="22">
        <f t="shared" si="1"/>
        <v>93.333333333333329</v>
      </c>
      <c r="O48" s="22">
        <f t="shared" si="2"/>
        <v>47</v>
      </c>
      <c r="P48" s="22">
        <f t="shared" si="3"/>
        <v>47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35">
      <c r="A49" s="48">
        <f>'Sessional + End Term Assessment'!A47</f>
        <v>40</v>
      </c>
      <c r="B49" s="49" t="str">
        <f>'Sessional + End Term Assessment'!B47</f>
        <v>23ETCCS040</v>
      </c>
      <c r="C49" s="66" t="str">
        <f>'Sessional + End Term Assessment'!C47</f>
        <v>GOURI SHRIMALI</v>
      </c>
      <c r="D49" s="22">
        <f>' MID Term 1'!D46+'MID Term 2'!D46</f>
        <v>22</v>
      </c>
      <c r="E49" s="22">
        <f>' MID Term 1'!H46+'MID Term 2'!E46</f>
        <v>23</v>
      </c>
      <c r="F49" s="22">
        <f>' MID Term 1'!L46+'MID Term 2'!F46</f>
        <v>20.400000000000002</v>
      </c>
      <c r="G49" s="22">
        <f>' MID Term 1'!Q46+'MID Term 2'!J46</f>
        <v>22.8</v>
      </c>
      <c r="H49" s="20">
        <f>' MID Term 1'!R46+'MID Term 2'!N46</f>
        <v>23.8</v>
      </c>
      <c r="I49" s="22">
        <f t="shared" ref="I49:M49" si="42">IF((D49/$D$8)&gt;=$I$8,1,0)</f>
        <v>1</v>
      </c>
      <c r="J49" s="22">
        <f t="shared" si="42"/>
        <v>1</v>
      </c>
      <c r="K49" s="22">
        <f t="shared" si="42"/>
        <v>1</v>
      </c>
      <c r="L49" s="22">
        <f t="shared" si="42"/>
        <v>1</v>
      </c>
      <c r="M49" s="22">
        <f t="shared" si="42"/>
        <v>1</v>
      </c>
      <c r="N49" s="22">
        <f t="shared" si="1"/>
        <v>112</v>
      </c>
      <c r="O49" s="22">
        <f t="shared" si="2"/>
        <v>56</v>
      </c>
      <c r="P49" s="22">
        <f t="shared" si="3"/>
        <v>56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35">
      <c r="A50" s="48">
        <f>'Sessional + End Term Assessment'!A48</f>
        <v>41</v>
      </c>
      <c r="B50" s="49" t="str">
        <f>'Sessional + End Term Assessment'!B48</f>
        <v>23ETCCS041</v>
      </c>
      <c r="C50" s="66" t="str">
        <f>'Sessional + End Term Assessment'!C48</f>
        <v>GURJAR NIKUNJ GIRDHARLAL</v>
      </c>
      <c r="D50" s="22">
        <f>' MID Term 1'!D47+'MID Term 2'!D47</f>
        <v>20</v>
      </c>
      <c r="E50" s="22">
        <f>' MID Term 1'!H47+'MID Term 2'!E47</f>
        <v>21</v>
      </c>
      <c r="F50" s="22">
        <f>' MID Term 1'!L47+'MID Term 2'!F47</f>
        <v>16</v>
      </c>
      <c r="G50" s="22">
        <f>' MID Term 1'!Q47+'MID Term 2'!J47</f>
        <v>20</v>
      </c>
      <c r="H50" s="20">
        <f>' MID Term 1'!R47+'MID Term 2'!N47</f>
        <v>21</v>
      </c>
      <c r="I50" s="22">
        <f t="shared" ref="I50:M50" si="43">IF((D50/$D$8)&gt;=$I$8,1,0)</f>
        <v>1</v>
      </c>
      <c r="J50" s="22">
        <f t="shared" si="43"/>
        <v>1</v>
      </c>
      <c r="K50" s="22">
        <f t="shared" si="43"/>
        <v>0</v>
      </c>
      <c r="L50" s="22">
        <f t="shared" si="43"/>
        <v>1</v>
      </c>
      <c r="M50" s="22">
        <f t="shared" si="43"/>
        <v>1</v>
      </c>
      <c r="N50" s="22">
        <f t="shared" si="1"/>
        <v>98</v>
      </c>
      <c r="O50" s="22">
        <f t="shared" si="2"/>
        <v>49</v>
      </c>
      <c r="P50" s="22">
        <f t="shared" si="3"/>
        <v>49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35">
      <c r="A51" s="48">
        <f>'Sessional + End Term Assessment'!A49</f>
        <v>42</v>
      </c>
      <c r="B51" s="49" t="str">
        <f>'Sessional + End Term Assessment'!B49</f>
        <v>23ETCCS042</v>
      </c>
      <c r="C51" s="66" t="str">
        <f>'Sessional + End Term Assessment'!C49</f>
        <v>HARIDRUMAD SINGH JHALA</v>
      </c>
      <c r="D51" s="22">
        <f>' MID Term 1'!D48+'MID Term 2'!D48</f>
        <v>19</v>
      </c>
      <c r="E51" s="22">
        <f>' MID Term 1'!H48+'MID Term 2'!E48</f>
        <v>20</v>
      </c>
      <c r="F51" s="22">
        <f>' MID Term 1'!L48+'MID Term 2'!F48</f>
        <v>15.200000000000003</v>
      </c>
      <c r="G51" s="22">
        <f>' MID Term 1'!Q48+'MID Term 2'!J48</f>
        <v>19.066666666666663</v>
      </c>
      <c r="H51" s="20">
        <f>' MID Term 1'!R48+'MID Term 2'!N48</f>
        <v>20.066666666666663</v>
      </c>
      <c r="I51" s="22">
        <f t="shared" ref="I51:M51" si="44">IF((D51/$D$8)&gt;=$I$8,1,0)</f>
        <v>0</v>
      </c>
      <c r="J51" s="22">
        <f t="shared" si="44"/>
        <v>1</v>
      </c>
      <c r="K51" s="22">
        <f t="shared" si="44"/>
        <v>0</v>
      </c>
      <c r="L51" s="22">
        <f t="shared" si="44"/>
        <v>0</v>
      </c>
      <c r="M51" s="22">
        <f t="shared" si="44"/>
        <v>1</v>
      </c>
      <c r="N51" s="22">
        <f t="shared" si="1"/>
        <v>93.333333333333329</v>
      </c>
      <c r="O51" s="22">
        <f t="shared" si="2"/>
        <v>47</v>
      </c>
      <c r="P51" s="22">
        <f t="shared" si="3"/>
        <v>47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 x14ac:dyDescent="0.35">
      <c r="A52" s="48">
        <f>'Sessional + End Term Assessment'!A50</f>
        <v>43</v>
      </c>
      <c r="B52" s="49" t="str">
        <f>'Sessional + End Term Assessment'!B50</f>
        <v>23ETCCS043</v>
      </c>
      <c r="C52" s="66" t="str">
        <f>'Sessional + End Term Assessment'!C50</f>
        <v>HARSH KUMAWAT</v>
      </c>
      <c r="D52" s="22">
        <f>' MID Term 1'!D49+'MID Term 2'!D49</f>
        <v>18</v>
      </c>
      <c r="E52" s="22">
        <f>' MID Term 1'!H49+'MID Term 2'!E49</f>
        <v>19</v>
      </c>
      <c r="F52" s="22">
        <f>' MID Term 1'!L49+'MID Term 2'!F49</f>
        <v>14.399999999999991</v>
      </c>
      <c r="G52" s="22">
        <f>' MID Term 1'!Q49+'MID Term 2'!J49</f>
        <v>18.133333333333333</v>
      </c>
      <c r="H52" s="20">
        <f>' MID Term 1'!R49+'MID Term 2'!N49</f>
        <v>19.133333333333333</v>
      </c>
      <c r="I52" s="22">
        <f t="shared" ref="I52:M52" si="45">IF((D52/$D$8)&gt;=$I$8,1,0)</f>
        <v>0</v>
      </c>
      <c r="J52" s="22">
        <f t="shared" si="45"/>
        <v>0</v>
      </c>
      <c r="K52" s="22">
        <f t="shared" si="45"/>
        <v>0</v>
      </c>
      <c r="L52" s="22">
        <f t="shared" si="45"/>
        <v>0</v>
      </c>
      <c r="M52" s="22">
        <f t="shared" si="45"/>
        <v>0</v>
      </c>
      <c r="N52" s="22">
        <f t="shared" si="1"/>
        <v>88.666666666666657</v>
      </c>
      <c r="O52" s="22">
        <f t="shared" si="2"/>
        <v>44</v>
      </c>
      <c r="P52" s="22">
        <f t="shared" si="3"/>
        <v>44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 x14ac:dyDescent="0.35">
      <c r="A53" s="48">
        <f>'Sessional + End Term Assessment'!A51</f>
        <v>44</v>
      </c>
      <c r="B53" s="49" t="str">
        <f>'Sessional + End Term Assessment'!B51</f>
        <v>23ETCCS044</v>
      </c>
      <c r="C53" s="66" t="str">
        <f>'Sessional + End Term Assessment'!C51</f>
        <v>HASMUKH SUTHAR</v>
      </c>
      <c r="D53" s="22">
        <f>' MID Term 1'!D50+'MID Term 2'!D50</f>
        <v>26</v>
      </c>
      <c r="E53" s="22">
        <f>' MID Term 1'!H50+'MID Term 2'!E50</f>
        <v>27</v>
      </c>
      <c r="F53" s="22">
        <f>' MID Term 1'!L50+'MID Term 2'!F50</f>
        <v>23.599999999999994</v>
      </c>
      <c r="G53" s="22">
        <f>' MID Term 1'!Q50+'MID Term 2'!J50</f>
        <v>26.533333333333331</v>
      </c>
      <c r="H53" s="20">
        <f>' MID Term 1'!R50+'MID Term 2'!N50</f>
        <v>27.533333333333331</v>
      </c>
      <c r="I53" s="22">
        <f t="shared" ref="I53:M53" si="46">IF((D53/$D$8)&gt;=$I$8,1,0)</f>
        <v>1</v>
      </c>
      <c r="J53" s="22">
        <f t="shared" si="46"/>
        <v>1</v>
      </c>
      <c r="K53" s="22">
        <f t="shared" si="46"/>
        <v>1</v>
      </c>
      <c r="L53" s="22">
        <f t="shared" si="46"/>
        <v>1</v>
      </c>
      <c r="M53" s="22">
        <f t="shared" si="46"/>
        <v>1</v>
      </c>
      <c r="N53" s="22">
        <f t="shared" si="1"/>
        <v>130.66666666666666</v>
      </c>
      <c r="O53" s="22">
        <f t="shared" si="2"/>
        <v>65</v>
      </c>
      <c r="P53" s="22">
        <f t="shared" si="3"/>
        <v>65</v>
      </c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 x14ac:dyDescent="0.35">
      <c r="A54" s="48">
        <f>'Sessional + End Term Assessment'!A52</f>
        <v>45</v>
      </c>
      <c r="B54" s="49" t="str">
        <f>'Sessional + End Term Assessment'!B52</f>
        <v>23ETCCS045</v>
      </c>
      <c r="C54" s="66" t="str">
        <f>'Sessional + End Term Assessment'!C52</f>
        <v>HIMANSHI AGARWAL</v>
      </c>
      <c r="D54" s="22">
        <f>' MID Term 1'!D51+'MID Term 2'!D51</f>
        <v>22</v>
      </c>
      <c r="E54" s="22">
        <f>' MID Term 1'!H51+'MID Term 2'!E51</f>
        <v>23</v>
      </c>
      <c r="F54" s="22">
        <f>' MID Term 1'!L51+'MID Term 2'!F51</f>
        <v>17.599999999999998</v>
      </c>
      <c r="G54" s="22">
        <f>' MID Term 1'!Q51+'MID Term 2'!J51</f>
        <v>21.866666666666671</v>
      </c>
      <c r="H54" s="20">
        <f>' MID Term 1'!R51+'MID Term 2'!N51</f>
        <v>22.866666666666671</v>
      </c>
      <c r="I54" s="22">
        <f t="shared" ref="I54:M54" si="47">IF((D54/$D$8)&gt;=$I$8,1,0)</f>
        <v>1</v>
      </c>
      <c r="J54" s="22">
        <f t="shared" si="47"/>
        <v>1</v>
      </c>
      <c r="K54" s="22">
        <f t="shared" si="47"/>
        <v>0</v>
      </c>
      <c r="L54" s="22">
        <f t="shared" si="47"/>
        <v>1</v>
      </c>
      <c r="M54" s="22">
        <f t="shared" si="47"/>
        <v>1</v>
      </c>
      <c r="N54" s="22">
        <f t="shared" si="1"/>
        <v>107.33333333333334</v>
      </c>
      <c r="O54" s="22">
        <f t="shared" si="2"/>
        <v>54</v>
      </c>
      <c r="P54" s="22">
        <f t="shared" si="3"/>
        <v>54</v>
      </c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 x14ac:dyDescent="0.35">
      <c r="A55" s="48">
        <f>'Sessional + End Term Assessment'!A53</f>
        <v>46</v>
      </c>
      <c r="B55" s="49" t="str">
        <f>'Sessional + End Term Assessment'!B53</f>
        <v>23ETCCS046</v>
      </c>
      <c r="C55" s="66" t="str">
        <f>'Sessional + End Term Assessment'!C53</f>
        <v>HIMESH SHRIMALI</v>
      </c>
      <c r="D55" s="22">
        <f>' MID Term 1'!D52+'MID Term 2'!D52</f>
        <v>26</v>
      </c>
      <c r="E55" s="22">
        <f>' MID Term 1'!H52+'MID Term 2'!E52</f>
        <v>27</v>
      </c>
      <c r="F55" s="22">
        <f>' MID Term 1'!L52+'MID Term 2'!F52</f>
        <v>23.599999999999994</v>
      </c>
      <c r="G55" s="22">
        <f>' MID Term 1'!Q52+'MID Term 2'!J52</f>
        <v>26.533333333333331</v>
      </c>
      <c r="H55" s="20">
        <f>' MID Term 1'!R52+'MID Term 2'!N52</f>
        <v>27.533333333333331</v>
      </c>
      <c r="I55" s="22">
        <f t="shared" ref="I55:M55" si="48">IF((D55/$D$8)&gt;=$I$8,1,0)</f>
        <v>1</v>
      </c>
      <c r="J55" s="22">
        <f t="shared" si="48"/>
        <v>1</v>
      </c>
      <c r="K55" s="22">
        <f t="shared" si="48"/>
        <v>1</v>
      </c>
      <c r="L55" s="22">
        <f t="shared" si="48"/>
        <v>1</v>
      </c>
      <c r="M55" s="22">
        <f t="shared" si="48"/>
        <v>1</v>
      </c>
      <c r="N55" s="22">
        <f t="shared" si="1"/>
        <v>130.66666666666666</v>
      </c>
      <c r="O55" s="22">
        <f t="shared" si="2"/>
        <v>65</v>
      </c>
      <c r="P55" s="22">
        <f t="shared" si="3"/>
        <v>65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 x14ac:dyDescent="0.35">
      <c r="A56" s="48">
        <f>'Sessional + End Term Assessment'!A54</f>
        <v>47</v>
      </c>
      <c r="B56" s="49" t="str">
        <f>'Sessional + End Term Assessment'!B54</f>
        <v>23ETCCS047</v>
      </c>
      <c r="C56" s="66" t="str">
        <f>'Sessional + End Term Assessment'!C54</f>
        <v>HIYA KARANPURIA</v>
      </c>
      <c r="D56" s="22">
        <f>' MID Term 1'!D53+'MID Term 2'!D53</f>
        <v>22</v>
      </c>
      <c r="E56" s="22">
        <f>' MID Term 1'!H53+'MID Term 2'!E53</f>
        <v>23</v>
      </c>
      <c r="F56" s="22">
        <f>' MID Term 1'!L53+'MID Term 2'!F53</f>
        <v>20.400000000000002</v>
      </c>
      <c r="G56" s="22">
        <f>' MID Term 1'!Q53+'MID Term 2'!J53</f>
        <v>22.8</v>
      </c>
      <c r="H56" s="20">
        <f>' MID Term 1'!R53+'MID Term 2'!N53</f>
        <v>23.8</v>
      </c>
      <c r="I56" s="22">
        <f t="shared" ref="I56:M56" si="49">IF((D56/$D$8)&gt;=$I$8,1,0)</f>
        <v>1</v>
      </c>
      <c r="J56" s="22">
        <f t="shared" si="49"/>
        <v>1</v>
      </c>
      <c r="K56" s="22">
        <f t="shared" si="49"/>
        <v>1</v>
      </c>
      <c r="L56" s="22">
        <f t="shared" si="49"/>
        <v>1</v>
      </c>
      <c r="M56" s="22">
        <f t="shared" si="49"/>
        <v>1</v>
      </c>
      <c r="N56" s="22">
        <f t="shared" si="1"/>
        <v>112</v>
      </c>
      <c r="O56" s="22">
        <f t="shared" si="2"/>
        <v>56</v>
      </c>
      <c r="P56" s="22">
        <f t="shared" si="3"/>
        <v>56</v>
      </c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 x14ac:dyDescent="0.35">
      <c r="A57" s="48">
        <f>'Sessional + End Term Assessment'!A55</f>
        <v>48</v>
      </c>
      <c r="B57" s="49" t="str">
        <f>'Sessional + End Term Assessment'!B55</f>
        <v>23ETCCS048</v>
      </c>
      <c r="C57" s="66" t="str">
        <f>'Sessional + End Term Assessment'!C55</f>
        <v>ISHWAR SONI</v>
      </c>
      <c r="D57" s="22">
        <f>' MID Term 1'!D54+'MID Term 2'!D54</f>
        <v>19</v>
      </c>
      <c r="E57" s="22">
        <f>' MID Term 1'!H54+'MID Term 2'!E54</f>
        <v>20</v>
      </c>
      <c r="F57" s="22">
        <f>' MID Term 1'!L54+'MID Term 2'!F54</f>
        <v>15.200000000000003</v>
      </c>
      <c r="G57" s="22">
        <f>' MID Term 1'!Q54+'MID Term 2'!J54</f>
        <v>19.066666666666663</v>
      </c>
      <c r="H57" s="20">
        <f>' MID Term 1'!R54+'MID Term 2'!N54</f>
        <v>20.066666666666663</v>
      </c>
      <c r="I57" s="22">
        <f t="shared" ref="I57:M57" si="50">IF((D57/$D$8)&gt;=$I$8,1,0)</f>
        <v>0</v>
      </c>
      <c r="J57" s="22">
        <f t="shared" si="50"/>
        <v>1</v>
      </c>
      <c r="K57" s="22">
        <f t="shared" si="50"/>
        <v>0</v>
      </c>
      <c r="L57" s="22">
        <f t="shared" si="50"/>
        <v>0</v>
      </c>
      <c r="M57" s="22">
        <f t="shared" si="50"/>
        <v>1</v>
      </c>
      <c r="N57" s="22">
        <f t="shared" si="1"/>
        <v>93.333333333333329</v>
      </c>
      <c r="O57" s="22">
        <f t="shared" si="2"/>
        <v>47</v>
      </c>
      <c r="P57" s="22">
        <f t="shared" si="3"/>
        <v>47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 x14ac:dyDescent="0.35">
      <c r="A58" s="48">
        <f>'Sessional + End Term Assessment'!A56</f>
        <v>49</v>
      </c>
      <c r="B58" s="49" t="str">
        <f>'Sessional + End Term Assessment'!B56</f>
        <v>23ETCCS049</v>
      </c>
      <c r="C58" s="66" t="str">
        <f>'Sessional + End Term Assessment'!C56</f>
        <v>IVANSHI AGRAWAL</v>
      </c>
      <c r="D58" s="22">
        <f>' MID Term 1'!D55+'MID Term 2'!D55</f>
        <v>18</v>
      </c>
      <c r="E58" s="22">
        <f>' MID Term 1'!H55+'MID Term 2'!E55</f>
        <v>19</v>
      </c>
      <c r="F58" s="22">
        <f>' MID Term 1'!L55+'MID Term 2'!F55</f>
        <v>14.399999999999991</v>
      </c>
      <c r="G58" s="22">
        <f>' MID Term 1'!Q55+'MID Term 2'!J55</f>
        <v>18.133333333333333</v>
      </c>
      <c r="H58" s="20">
        <f>' MID Term 1'!R55+'MID Term 2'!N55</f>
        <v>19.133333333333333</v>
      </c>
      <c r="I58" s="22">
        <f t="shared" ref="I58:M58" si="51">IF((D58/$D$8)&gt;=$I$8,1,0)</f>
        <v>0</v>
      </c>
      <c r="J58" s="22">
        <f t="shared" si="51"/>
        <v>0</v>
      </c>
      <c r="K58" s="22">
        <f t="shared" si="51"/>
        <v>0</v>
      </c>
      <c r="L58" s="22">
        <f t="shared" si="51"/>
        <v>0</v>
      </c>
      <c r="M58" s="22">
        <f t="shared" si="51"/>
        <v>0</v>
      </c>
      <c r="N58" s="22">
        <f t="shared" si="1"/>
        <v>88.666666666666657</v>
      </c>
      <c r="O58" s="22">
        <f t="shared" si="2"/>
        <v>44</v>
      </c>
      <c r="P58" s="22">
        <f t="shared" si="3"/>
        <v>44</v>
      </c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 x14ac:dyDescent="0.35">
      <c r="A59" s="48">
        <f>'Sessional + End Term Assessment'!A57</f>
        <v>50</v>
      </c>
      <c r="B59" s="49" t="str">
        <f>'Sessional + End Term Assessment'!B57</f>
        <v>23ETCCS050</v>
      </c>
      <c r="C59" s="66" t="str">
        <f>'Sessional + End Term Assessment'!C57</f>
        <v>JAIDEEP SINGH RAO</v>
      </c>
      <c r="D59" s="22">
        <f>' MID Term 1'!D56+'MID Term 2'!D56</f>
        <v>24</v>
      </c>
      <c r="E59" s="22">
        <f>' MID Term 1'!H56+'MID Term 2'!E56</f>
        <v>25</v>
      </c>
      <c r="F59" s="22">
        <f>' MID Term 1'!L56+'MID Term 2'!F56</f>
        <v>22.000000000000004</v>
      </c>
      <c r="G59" s="22">
        <f>' MID Term 1'!Q56+'MID Term 2'!J56</f>
        <v>24.666666666666668</v>
      </c>
      <c r="H59" s="20">
        <f>' MID Term 1'!R56+'MID Term 2'!N56</f>
        <v>25.666666666666668</v>
      </c>
      <c r="I59" s="22">
        <f t="shared" ref="I59:M59" si="52">IF((D59/$D$8)&gt;=$I$8,1,0)</f>
        <v>1</v>
      </c>
      <c r="J59" s="22">
        <f t="shared" si="52"/>
        <v>1</v>
      </c>
      <c r="K59" s="22">
        <f t="shared" si="52"/>
        <v>1</v>
      </c>
      <c r="L59" s="22">
        <f t="shared" si="52"/>
        <v>1</v>
      </c>
      <c r="M59" s="22">
        <f t="shared" si="52"/>
        <v>1</v>
      </c>
      <c r="N59" s="22">
        <f t="shared" si="1"/>
        <v>121.33333333333334</v>
      </c>
      <c r="O59" s="22">
        <f t="shared" si="2"/>
        <v>61</v>
      </c>
      <c r="P59" s="22">
        <f t="shared" si="3"/>
        <v>61</v>
      </c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 x14ac:dyDescent="0.35">
      <c r="A60" s="48">
        <f>'Sessional + End Term Assessment'!A58</f>
        <v>51</v>
      </c>
      <c r="B60" s="49" t="str">
        <f>'Sessional + End Term Assessment'!B58</f>
        <v>23ETCCS051</v>
      </c>
      <c r="C60" s="66" t="str">
        <f>'Sessional + End Term Assessment'!C58</f>
        <v>JAISHEEL JAIN</v>
      </c>
      <c r="D60" s="22">
        <f>' MID Term 1'!D57+'MID Term 2'!D57</f>
        <v>25</v>
      </c>
      <c r="E60" s="22">
        <f>' MID Term 1'!H57+'MID Term 2'!E57</f>
        <v>26</v>
      </c>
      <c r="F60" s="22">
        <f>' MID Term 1'!L57+'MID Term 2'!F57</f>
        <v>22.800000000000008</v>
      </c>
      <c r="G60" s="22">
        <f>' MID Term 1'!Q57+'MID Term 2'!J57</f>
        <v>25.599999999999998</v>
      </c>
      <c r="H60" s="20">
        <f>' MID Term 1'!R57+'MID Term 2'!N57</f>
        <v>26.599999999999998</v>
      </c>
      <c r="I60" s="22">
        <f t="shared" ref="I60:M60" si="53">IF((D60/$D$8)&gt;=$I$8,1,0)</f>
        <v>1</v>
      </c>
      <c r="J60" s="22">
        <f t="shared" si="53"/>
        <v>1</v>
      </c>
      <c r="K60" s="22">
        <f t="shared" si="53"/>
        <v>1</v>
      </c>
      <c r="L60" s="22">
        <f t="shared" si="53"/>
        <v>1</v>
      </c>
      <c r="M60" s="22">
        <f t="shared" si="53"/>
        <v>1</v>
      </c>
      <c r="N60" s="22">
        <f t="shared" si="1"/>
        <v>126</v>
      </c>
      <c r="O60" s="22">
        <f t="shared" si="2"/>
        <v>63</v>
      </c>
      <c r="P60" s="22">
        <f t="shared" si="3"/>
        <v>63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 x14ac:dyDescent="0.35">
      <c r="A61" s="48">
        <f>'Sessional + End Term Assessment'!A59</f>
        <v>52</v>
      </c>
      <c r="B61" s="49" t="str">
        <f>'Sessional + End Term Assessment'!B59</f>
        <v>23ETCCS052</v>
      </c>
      <c r="C61" s="66" t="str">
        <f>'Sessional + End Term Assessment'!C59</f>
        <v>JAY NIGAM</v>
      </c>
      <c r="D61" s="22">
        <f>' MID Term 1'!D58+'MID Term 2'!D58</f>
        <v>22</v>
      </c>
      <c r="E61" s="22">
        <f>' MID Term 1'!H58+'MID Term 2'!E58</f>
        <v>23</v>
      </c>
      <c r="F61" s="22">
        <f>' MID Term 1'!L58+'MID Term 2'!F58</f>
        <v>17.599999999999998</v>
      </c>
      <c r="G61" s="22">
        <f>' MID Term 1'!Q58+'MID Term 2'!J58</f>
        <v>21.866666666666671</v>
      </c>
      <c r="H61" s="20">
        <f>' MID Term 1'!R58+'MID Term 2'!N58</f>
        <v>22.866666666666671</v>
      </c>
      <c r="I61" s="22">
        <f t="shared" ref="I61:M61" si="54">IF((D61/$D$8)&gt;=$I$8,1,0)</f>
        <v>1</v>
      </c>
      <c r="J61" s="22">
        <f t="shared" si="54"/>
        <v>1</v>
      </c>
      <c r="K61" s="22">
        <f t="shared" si="54"/>
        <v>0</v>
      </c>
      <c r="L61" s="22">
        <f t="shared" si="54"/>
        <v>1</v>
      </c>
      <c r="M61" s="22">
        <f t="shared" si="54"/>
        <v>1</v>
      </c>
      <c r="N61" s="22">
        <f t="shared" si="1"/>
        <v>107.33333333333334</v>
      </c>
      <c r="O61" s="22">
        <f t="shared" si="2"/>
        <v>54</v>
      </c>
      <c r="P61" s="22">
        <f t="shared" si="3"/>
        <v>54</v>
      </c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 x14ac:dyDescent="0.35">
      <c r="A62" s="48">
        <f>'Sessional + End Term Assessment'!A60</f>
        <v>53</v>
      </c>
      <c r="B62" s="49" t="str">
        <f>'Sessional + End Term Assessment'!B60</f>
        <v>23ETCCS053</v>
      </c>
      <c r="C62" s="66" t="str">
        <f>'Sessional + End Term Assessment'!C60</f>
        <v>JAY SHARMA</v>
      </c>
      <c r="D62" s="22">
        <f>' MID Term 1'!D59+'MID Term 2'!D59</f>
        <v>21</v>
      </c>
      <c r="E62" s="22">
        <f>' MID Term 1'!H59+'MID Term 2'!E59</f>
        <v>22</v>
      </c>
      <c r="F62" s="22">
        <f>' MID Term 1'!L59+'MID Term 2'!F59</f>
        <v>16.799999999999997</v>
      </c>
      <c r="G62" s="22">
        <f>' MID Term 1'!Q59+'MID Term 2'!J59</f>
        <v>20.93333333333333</v>
      </c>
      <c r="H62" s="20">
        <f>' MID Term 1'!R59+'MID Term 2'!N59</f>
        <v>21.93333333333333</v>
      </c>
      <c r="I62" s="22">
        <f t="shared" ref="I62:M62" si="55">IF((D62/$D$8)&gt;=$I$8,1,0)</f>
        <v>1</v>
      </c>
      <c r="J62" s="22">
        <f t="shared" si="55"/>
        <v>1</v>
      </c>
      <c r="K62" s="22">
        <f t="shared" si="55"/>
        <v>0</v>
      </c>
      <c r="L62" s="22">
        <f t="shared" si="55"/>
        <v>1</v>
      </c>
      <c r="M62" s="22">
        <f t="shared" si="55"/>
        <v>1</v>
      </c>
      <c r="N62" s="22">
        <f t="shared" si="1"/>
        <v>102.66666666666666</v>
      </c>
      <c r="O62" s="22">
        <f t="shared" si="2"/>
        <v>51</v>
      </c>
      <c r="P62" s="22">
        <f t="shared" si="3"/>
        <v>51</v>
      </c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 x14ac:dyDescent="0.35">
      <c r="A63" s="48">
        <f>'Sessional + End Term Assessment'!A61</f>
        <v>54</v>
      </c>
      <c r="B63" s="49" t="str">
        <f>'Sessional + End Term Assessment'!B61</f>
        <v>23ETCCS054</v>
      </c>
      <c r="C63" s="66" t="str">
        <f>'Sessional + End Term Assessment'!C61</f>
        <v>JAY SINGHVI</v>
      </c>
      <c r="D63" s="22">
        <f>' MID Term 1'!D60+'MID Term 2'!D60</f>
        <v>27</v>
      </c>
      <c r="E63" s="22">
        <f>' MID Term 1'!H60+'MID Term 2'!E60</f>
        <v>28</v>
      </c>
      <c r="F63" s="22">
        <f>' MID Term 1'!L60+'MID Term 2'!F60</f>
        <v>24.400000000000006</v>
      </c>
      <c r="G63" s="22">
        <f>' MID Term 1'!Q60+'MID Term 2'!J60</f>
        <v>27.466666666666669</v>
      </c>
      <c r="H63" s="20">
        <f>' MID Term 1'!R60+'MID Term 2'!N60</f>
        <v>28.466666666666669</v>
      </c>
      <c r="I63" s="22">
        <f t="shared" ref="I63:M63" si="56">IF((D63/$D$8)&gt;=$I$8,1,0)</f>
        <v>1</v>
      </c>
      <c r="J63" s="22">
        <f t="shared" si="56"/>
        <v>1</v>
      </c>
      <c r="K63" s="22">
        <f t="shared" si="56"/>
        <v>1</v>
      </c>
      <c r="L63" s="22">
        <f t="shared" si="56"/>
        <v>1</v>
      </c>
      <c r="M63" s="22">
        <f t="shared" si="56"/>
        <v>1</v>
      </c>
      <c r="N63" s="22">
        <f t="shared" si="1"/>
        <v>135.33333333333334</v>
      </c>
      <c r="O63" s="22">
        <f t="shared" si="2"/>
        <v>68</v>
      </c>
      <c r="P63" s="22">
        <f t="shared" si="3"/>
        <v>68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x14ac:dyDescent="0.35">
      <c r="A64" s="48">
        <f>'Sessional + End Term Assessment'!A62</f>
        <v>55</v>
      </c>
      <c r="B64" s="49" t="str">
        <f>'Sessional + End Term Assessment'!B62</f>
        <v>23ETCCS055</v>
      </c>
      <c r="C64" s="66" t="str">
        <f>'Sessional + End Term Assessment'!C62</f>
        <v>JAYA SINGH</v>
      </c>
      <c r="D64" s="22">
        <f>' MID Term 1'!D61+'MID Term 2'!D61</f>
        <v>19</v>
      </c>
      <c r="E64" s="22">
        <f>' MID Term 1'!H61+'MID Term 2'!E61</f>
        <v>20</v>
      </c>
      <c r="F64" s="22">
        <f>' MID Term 1'!L61+'MID Term 2'!F61</f>
        <v>15.200000000000003</v>
      </c>
      <c r="G64" s="22">
        <f>' MID Term 1'!Q61+'MID Term 2'!J61</f>
        <v>19.066666666666663</v>
      </c>
      <c r="H64" s="20">
        <f>' MID Term 1'!R61+'MID Term 2'!N61</f>
        <v>20.066666666666663</v>
      </c>
      <c r="I64" s="22">
        <f t="shared" ref="I64:M64" si="57">IF((D64/$D$8)&gt;=$I$8,1,0)</f>
        <v>0</v>
      </c>
      <c r="J64" s="22">
        <f t="shared" si="57"/>
        <v>1</v>
      </c>
      <c r="K64" s="22">
        <f t="shared" si="57"/>
        <v>0</v>
      </c>
      <c r="L64" s="22">
        <f t="shared" si="57"/>
        <v>0</v>
      </c>
      <c r="M64" s="22">
        <f t="shared" si="57"/>
        <v>1</v>
      </c>
      <c r="N64" s="22">
        <f t="shared" si="1"/>
        <v>93.333333333333329</v>
      </c>
      <c r="O64" s="22">
        <f t="shared" si="2"/>
        <v>47</v>
      </c>
      <c r="P64" s="22">
        <f t="shared" si="3"/>
        <v>47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 x14ac:dyDescent="0.35">
      <c r="A65" s="48">
        <f>'Sessional + End Term Assessment'!A63</f>
        <v>56</v>
      </c>
      <c r="B65" s="49" t="str">
        <f>'Sessional + End Term Assessment'!B63</f>
        <v>23ETCCS056</v>
      </c>
      <c r="C65" s="66" t="str">
        <f>'Sessional + End Term Assessment'!C63</f>
        <v>JAYAM JAIN</v>
      </c>
      <c r="D65" s="22">
        <f>' MID Term 1'!D62+'MID Term 2'!D62</f>
        <v>22</v>
      </c>
      <c r="E65" s="22">
        <f>' MID Term 1'!H62+'MID Term 2'!E62</f>
        <v>23</v>
      </c>
      <c r="F65" s="22">
        <f>' MID Term 1'!L62+'MID Term 2'!F62</f>
        <v>20.400000000000002</v>
      </c>
      <c r="G65" s="22">
        <f>' MID Term 1'!Q62+'MID Term 2'!J62</f>
        <v>22.8</v>
      </c>
      <c r="H65" s="20">
        <f>' MID Term 1'!R62+'MID Term 2'!N62</f>
        <v>23.8</v>
      </c>
      <c r="I65" s="22">
        <f t="shared" ref="I65:M65" si="58">IF((D65/$D$8)&gt;=$I$8,1,0)</f>
        <v>1</v>
      </c>
      <c r="J65" s="22">
        <f t="shared" si="58"/>
        <v>1</v>
      </c>
      <c r="K65" s="22">
        <f t="shared" si="58"/>
        <v>1</v>
      </c>
      <c r="L65" s="22">
        <f t="shared" si="58"/>
        <v>1</v>
      </c>
      <c r="M65" s="22">
        <f t="shared" si="58"/>
        <v>1</v>
      </c>
      <c r="N65" s="22">
        <f t="shared" si="1"/>
        <v>112</v>
      </c>
      <c r="O65" s="22">
        <f t="shared" si="2"/>
        <v>56</v>
      </c>
      <c r="P65" s="22">
        <f t="shared" si="3"/>
        <v>56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 x14ac:dyDescent="0.35">
      <c r="A66" s="48">
        <f>'Sessional + End Term Assessment'!A64</f>
        <v>57</v>
      </c>
      <c r="B66" s="49" t="str">
        <f>'Sessional + End Term Assessment'!B64</f>
        <v>23ETCCS057</v>
      </c>
      <c r="C66" s="66" t="str">
        <f>'Sessional + End Term Assessment'!C64</f>
        <v>JAYESH GAYRI</v>
      </c>
      <c r="D66" s="22">
        <f>' MID Term 1'!D63+'MID Term 2'!D63</f>
        <v>18</v>
      </c>
      <c r="E66" s="22">
        <f>' MID Term 1'!H63+'MID Term 2'!E63</f>
        <v>19</v>
      </c>
      <c r="F66" s="22">
        <f>' MID Term 1'!L63+'MID Term 2'!F63</f>
        <v>14.399999999999991</v>
      </c>
      <c r="G66" s="22">
        <f>' MID Term 1'!Q63+'MID Term 2'!J63</f>
        <v>18.133333333333333</v>
      </c>
      <c r="H66" s="20">
        <f>' MID Term 1'!R63+'MID Term 2'!N63</f>
        <v>19.133333333333333</v>
      </c>
      <c r="I66" s="22">
        <f t="shared" ref="I66:M66" si="59">IF((D66/$D$8)&gt;=$I$8,1,0)</f>
        <v>0</v>
      </c>
      <c r="J66" s="22">
        <f t="shared" si="59"/>
        <v>0</v>
      </c>
      <c r="K66" s="22">
        <f t="shared" si="59"/>
        <v>0</v>
      </c>
      <c r="L66" s="22">
        <f t="shared" si="59"/>
        <v>0</v>
      </c>
      <c r="M66" s="22">
        <f t="shared" si="59"/>
        <v>0</v>
      </c>
      <c r="N66" s="22">
        <f t="shared" si="1"/>
        <v>88.666666666666657</v>
      </c>
      <c r="O66" s="22">
        <f t="shared" si="2"/>
        <v>44</v>
      </c>
      <c r="P66" s="22">
        <f t="shared" si="3"/>
        <v>44</v>
      </c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 x14ac:dyDescent="0.35">
      <c r="A67" s="48">
        <f>'Sessional + End Term Assessment'!A65</f>
        <v>58</v>
      </c>
      <c r="B67" s="49" t="str">
        <f>'Sessional + End Term Assessment'!B65</f>
        <v>23ETCCS058</v>
      </c>
      <c r="C67" s="66" t="str">
        <f>'Sessional + End Term Assessment'!C65</f>
        <v>JAYESH KALYANA</v>
      </c>
      <c r="D67" s="22">
        <f>' MID Term 1'!D64+'MID Term 2'!D64</f>
        <v>19</v>
      </c>
      <c r="E67" s="22">
        <f>' MID Term 1'!H64+'MID Term 2'!E64</f>
        <v>20</v>
      </c>
      <c r="F67" s="22">
        <f>' MID Term 1'!L64+'MID Term 2'!F64</f>
        <v>15.200000000000003</v>
      </c>
      <c r="G67" s="22">
        <f>' MID Term 1'!Q64+'MID Term 2'!J64</f>
        <v>19.066666666666663</v>
      </c>
      <c r="H67" s="20">
        <f>' MID Term 1'!R64+'MID Term 2'!N64</f>
        <v>20.066666666666663</v>
      </c>
      <c r="I67" s="22">
        <f t="shared" ref="I67:M67" si="60">IF((D67/$D$8)&gt;=$I$8,1,0)</f>
        <v>0</v>
      </c>
      <c r="J67" s="22">
        <f t="shared" si="60"/>
        <v>1</v>
      </c>
      <c r="K67" s="22">
        <f t="shared" si="60"/>
        <v>0</v>
      </c>
      <c r="L67" s="22">
        <f t="shared" si="60"/>
        <v>0</v>
      </c>
      <c r="M67" s="22">
        <f t="shared" si="60"/>
        <v>1</v>
      </c>
      <c r="N67" s="22">
        <f t="shared" si="1"/>
        <v>93.333333333333329</v>
      </c>
      <c r="O67" s="22">
        <f t="shared" si="2"/>
        <v>47</v>
      </c>
      <c r="P67" s="22">
        <f t="shared" si="3"/>
        <v>47</v>
      </c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 x14ac:dyDescent="0.35">
      <c r="A68" s="48">
        <f>'Sessional + End Term Assessment'!A66</f>
        <v>59</v>
      </c>
      <c r="B68" s="49" t="str">
        <f>'Sessional + End Term Assessment'!B66</f>
        <v>23ETCCS059</v>
      </c>
      <c r="C68" s="66" t="str">
        <f>'Sessional + End Term Assessment'!C66</f>
        <v>KANISHK RAJAWAT</v>
      </c>
      <c r="D68" s="22">
        <f>' MID Term 1'!D65+'MID Term 2'!D65</f>
        <v>19</v>
      </c>
      <c r="E68" s="22">
        <f>' MID Term 1'!H65+'MID Term 2'!E65</f>
        <v>20</v>
      </c>
      <c r="F68" s="22">
        <f>' MID Term 1'!L65+'MID Term 2'!F65</f>
        <v>15.200000000000003</v>
      </c>
      <c r="G68" s="22">
        <f>' MID Term 1'!Q65+'MID Term 2'!J65</f>
        <v>19.066666666666663</v>
      </c>
      <c r="H68" s="20">
        <f>' MID Term 1'!R65+'MID Term 2'!N65</f>
        <v>20.066666666666663</v>
      </c>
      <c r="I68" s="22">
        <f t="shared" ref="I68:M68" si="61">IF((D68/$D$8)&gt;=$I$8,1,0)</f>
        <v>0</v>
      </c>
      <c r="J68" s="22">
        <f t="shared" si="61"/>
        <v>1</v>
      </c>
      <c r="K68" s="22">
        <f t="shared" si="61"/>
        <v>0</v>
      </c>
      <c r="L68" s="22">
        <f t="shared" si="61"/>
        <v>0</v>
      </c>
      <c r="M68" s="22">
        <f t="shared" si="61"/>
        <v>1</v>
      </c>
      <c r="N68" s="22">
        <f t="shared" si="1"/>
        <v>93.333333333333329</v>
      </c>
      <c r="O68" s="22">
        <f t="shared" si="2"/>
        <v>47</v>
      </c>
      <c r="P68" s="22">
        <f t="shared" si="3"/>
        <v>47</v>
      </c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 x14ac:dyDescent="0.35">
      <c r="A69" s="48">
        <f>'Sessional + End Term Assessment'!A67</f>
        <v>60</v>
      </c>
      <c r="B69" s="49" t="str">
        <f>'Sessional + End Term Assessment'!B67</f>
        <v>23ETCCS060</v>
      </c>
      <c r="C69" s="66" t="str">
        <f>'Sessional + End Term Assessment'!C67</f>
        <v>KAVISH PATEL</v>
      </c>
      <c r="D69" s="22">
        <f>' MID Term 1'!D66+'MID Term 2'!D66</f>
        <v>21</v>
      </c>
      <c r="E69" s="22">
        <f>' MID Term 1'!H66+'MID Term 2'!E66</f>
        <v>22</v>
      </c>
      <c r="F69" s="22">
        <f>' MID Term 1'!L66+'MID Term 2'!F66</f>
        <v>16.799999999999997</v>
      </c>
      <c r="G69" s="22">
        <f>' MID Term 1'!Q66+'MID Term 2'!J66</f>
        <v>20.93333333333333</v>
      </c>
      <c r="H69" s="20">
        <f>' MID Term 1'!R66+'MID Term 2'!N66</f>
        <v>21.93333333333333</v>
      </c>
      <c r="I69" s="22">
        <f t="shared" ref="I69:M69" si="62">IF((D69/$D$8)&gt;=$I$8,1,0)</f>
        <v>1</v>
      </c>
      <c r="J69" s="22">
        <f t="shared" si="62"/>
        <v>1</v>
      </c>
      <c r="K69" s="22">
        <f t="shared" si="62"/>
        <v>0</v>
      </c>
      <c r="L69" s="22">
        <f t="shared" si="62"/>
        <v>1</v>
      </c>
      <c r="M69" s="22">
        <f t="shared" si="62"/>
        <v>1</v>
      </c>
      <c r="N69" s="22">
        <f t="shared" si="1"/>
        <v>102.66666666666666</v>
      </c>
      <c r="O69" s="22">
        <f t="shared" si="2"/>
        <v>51</v>
      </c>
      <c r="P69" s="22">
        <f t="shared" si="3"/>
        <v>51</v>
      </c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 x14ac:dyDescent="0.35">
      <c r="A70" s="48">
        <f>'Sessional + End Term Assessment'!A68</f>
        <v>61</v>
      </c>
      <c r="B70" s="49" t="str">
        <f>'Sessional + End Term Assessment'!B68</f>
        <v>23ETCCS061</v>
      </c>
      <c r="C70" s="66" t="str">
        <f>'Sessional + End Term Assessment'!C68</f>
        <v>KHUSHAL DAK</v>
      </c>
      <c r="D70" s="22">
        <f>' MID Term 1'!D67+'MID Term 2'!D67</f>
        <v>22</v>
      </c>
      <c r="E70" s="22">
        <f>' MID Term 1'!H67+'MID Term 2'!E67</f>
        <v>23</v>
      </c>
      <c r="F70" s="22">
        <f>' MID Term 1'!L67+'MID Term 2'!F67</f>
        <v>17.599999999999998</v>
      </c>
      <c r="G70" s="22">
        <f>' MID Term 1'!Q67+'MID Term 2'!J67</f>
        <v>21.866666666666671</v>
      </c>
      <c r="H70" s="20">
        <f>' MID Term 1'!R67+'MID Term 2'!N67</f>
        <v>22.866666666666671</v>
      </c>
      <c r="I70" s="22">
        <f t="shared" ref="I70:M70" si="63">IF((D70/$D$8)&gt;=$I$8,1,0)</f>
        <v>1</v>
      </c>
      <c r="J70" s="22">
        <f t="shared" si="63"/>
        <v>1</v>
      </c>
      <c r="K70" s="22">
        <f t="shared" si="63"/>
        <v>0</v>
      </c>
      <c r="L70" s="22">
        <f t="shared" si="63"/>
        <v>1</v>
      </c>
      <c r="M70" s="22">
        <f t="shared" si="63"/>
        <v>1</v>
      </c>
      <c r="N70" s="22">
        <f t="shared" si="1"/>
        <v>107.33333333333334</v>
      </c>
      <c r="O70" s="22">
        <f t="shared" si="2"/>
        <v>54</v>
      </c>
      <c r="P70" s="22">
        <f t="shared" si="3"/>
        <v>54</v>
      </c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 x14ac:dyDescent="0.35">
      <c r="A71" s="48">
        <f>'Sessional + End Term Assessment'!A69</f>
        <v>62</v>
      </c>
      <c r="B71" s="49" t="str">
        <f>'Sessional + End Term Assessment'!B69</f>
        <v>23ETCCS062</v>
      </c>
      <c r="C71" s="66" t="str">
        <f>'Sessional + End Term Assessment'!C69</f>
        <v>KHUSHAL TAMBAR</v>
      </c>
      <c r="D71" s="22">
        <f>' MID Term 1'!D68+'MID Term 2'!D68</f>
        <v>18</v>
      </c>
      <c r="E71" s="22">
        <f>' MID Term 1'!H68+'MID Term 2'!E68</f>
        <v>19</v>
      </c>
      <c r="F71" s="22">
        <f>' MID Term 1'!L68+'MID Term 2'!F68</f>
        <v>14.399999999999991</v>
      </c>
      <c r="G71" s="22">
        <f>' MID Term 1'!Q68+'MID Term 2'!J68</f>
        <v>18.133333333333333</v>
      </c>
      <c r="H71" s="20">
        <f>' MID Term 1'!R68+'MID Term 2'!N68</f>
        <v>19.133333333333333</v>
      </c>
      <c r="I71" s="22">
        <f t="shared" ref="I71:M71" si="64">IF((D71/$D$8)&gt;=$I$8,1,0)</f>
        <v>0</v>
      </c>
      <c r="J71" s="22">
        <f t="shared" si="64"/>
        <v>0</v>
      </c>
      <c r="K71" s="22">
        <f t="shared" si="64"/>
        <v>0</v>
      </c>
      <c r="L71" s="22">
        <f t="shared" si="64"/>
        <v>0</v>
      </c>
      <c r="M71" s="22">
        <f t="shared" si="64"/>
        <v>0</v>
      </c>
      <c r="N71" s="22">
        <f t="shared" si="1"/>
        <v>88.666666666666657</v>
      </c>
      <c r="O71" s="22">
        <f t="shared" si="2"/>
        <v>44</v>
      </c>
      <c r="P71" s="22">
        <f t="shared" si="3"/>
        <v>44</v>
      </c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 x14ac:dyDescent="0.35">
      <c r="A72" s="48">
        <f>'Sessional + End Term Assessment'!A70</f>
        <v>63</v>
      </c>
      <c r="B72" s="49" t="str">
        <f>'Sessional + End Term Assessment'!B70</f>
        <v>23ETCCS063</v>
      </c>
      <c r="C72" s="66" t="str">
        <f>'Sessional + End Term Assessment'!C70</f>
        <v>KHUSHBU BISHT</v>
      </c>
      <c r="D72" s="22">
        <f>' MID Term 1'!D69+'MID Term 2'!D69</f>
        <v>23</v>
      </c>
      <c r="E72" s="22">
        <f>' MID Term 1'!H69+'MID Term 2'!E69</f>
        <v>24</v>
      </c>
      <c r="F72" s="22">
        <f>' MID Term 1'!L69+'MID Term 2'!F69</f>
        <v>21.200000000000003</v>
      </c>
      <c r="G72" s="22">
        <f>' MID Term 1'!Q69+'MID Term 2'!J69</f>
        <v>23.733333333333334</v>
      </c>
      <c r="H72" s="20">
        <f>' MID Term 1'!R69+'MID Term 2'!N69</f>
        <v>24.733333333333334</v>
      </c>
      <c r="I72" s="22">
        <f t="shared" ref="I72:M72" si="65">IF((D72/$D$8)&gt;=$I$8,1,0)</f>
        <v>1</v>
      </c>
      <c r="J72" s="22">
        <f t="shared" si="65"/>
        <v>1</v>
      </c>
      <c r="K72" s="22">
        <f t="shared" si="65"/>
        <v>1</v>
      </c>
      <c r="L72" s="22">
        <f t="shared" si="65"/>
        <v>1</v>
      </c>
      <c r="M72" s="22">
        <f t="shared" si="65"/>
        <v>1</v>
      </c>
      <c r="N72" s="22">
        <f t="shared" si="1"/>
        <v>116.66666666666667</v>
      </c>
      <c r="O72" s="22">
        <f t="shared" si="2"/>
        <v>58</v>
      </c>
      <c r="P72" s="22">
        <f t="shared" si="3"/>
        <v>58</v>
      </c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 x14ac:dyDescent="0.35">
      <c r="A73" s="48">
        <f>'Sessional + End Term Assessment'!A71</f>
        <v>64</v>
      </c>
      <c r="B73" s="49" t="str">
        <f>'Sessional + End Term Assessment'!B71</f>
        <v>23ETCCS064</v>
      </c>
      <c r="C73" s="66" t="str">
        <f>'Sessional + End Term Assessment'!C71</f>
        <v>KHUSHI JAIN</v>
      </c>
      <c r="D73" s="22">
        <f>' MID Term 1'!D70+'MID Term 2'!D70</f>
        <v>24</v>
      </c>
      <c r="E73" s="22">
        <f>' MID Term 1'!H70+'MID Term 2'!E70</f>
        <v>25</v>
      </c>
      <c r="F73" s="22">
        <f>' MID Term 1'!L70+'MID Term 2'!F70</f>
        <v>22.000000000000004</v>
      </c>
      <c r="G73" s="22">
        <f>' MID Term 1'!Q70+'MID Term 2'!J70</f>
        <v>24.666666666666668</v>
      </c>
      <c r="H73" s="20">
        <f>' MID Term 1'!R70+'MID Term 2'!N70</f>
        <v>25.666666666666668</v>
      </c>
      <c r="I73" s="22">
        <f t="shared" ref="I73:M73" si="66">IF((D73/$D$8)&gt;=$I$8,1,0)</f>
        <v>1</v>
      </c>
      <c r="J73" s="22">
        <f t="shared" si="66"/>
        <v>1</v>
      </c>
      <c r="K73" s="22">
        <f t="shared" si="66"/>
        <v>1</v>
      </c>
      <c r="L73" s="22">
        <f t="shared" si="66"/>
        <v>1</v>
      </c>
      <c r="M73" s="22">
        <f t="shared" si="66"/>
        <v>1</v>
      </c>
      <c r="N73" s="22">
        <f t="shared" si="1"/>
        <v>121.33333333333334</v>
      </c>
      <c r="O73" s="22">
        <f t="shared" si="2"/>
        <v>61</v>
      </c>
      <c r="P73" s="22">
        <f t="shared" si="3"/>
        <v>61</v>
      </c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 x14ac:dyDescent="0.35">
      <c r="A74" s="48">
        <f>'Sessional + End Term Assessment'!A72</f>
        <v>65</v>
      </c>
      <c r="B74" s="49" t="str">
        <f>'Sessional + End Term Assessment'!B72</f>
        <v>23ETCCS065</v>
      </c>
      <c r="C74" s="66" t="str">
        <f>'Sessional + End Term Assessment'!C72</f>
        <v>KOMAL SHARMA</v>
      </c>
      <c r="D74" s="22">
        <f>' MID Term 1'!D71+'MID Term 2'!D71</f>
        <v>19</v>
      </c>
      <c r="E74" s="22">
        <f>' MID Term 1'!H71+'MID Term 2'!E71</f>
        <v>20</v>
      </c>
      <c r="F74" s="22">
        <f>' MID Term 1'!L71+'MID Term 2'!F71</f>
        <v>15.200000000000003</v>
      </c>
      <c r="G74" s="22">
        <f>' MID Term 1'!Q71+'MID Term 2'!J71</f>
        <v>19.066666666666663</v>
      </c>
      <c r="H74" s="20">
        <f>' MID Term 1'!R71+'MID Term 2'!N71</f>
        <v>20.066666666666663</v>
      </c>
      <c r="I74" s="22">
        <f t="shared" ref="I74:M74" si="67">IF((D74/$D$8)&gt;=$I$8,1,0)</f>
        <v>0</v>
      </c>
      <c r="J74" s="22">
        <f t="shared" si="67"/>
        <v>1</v>
      </c>
      <c r="K74" s="22">
        <f t="shared" si="67"/>
        <v>0</v>
      </c>
      <c r="L74" s="22">
        <f t="shared" si="67"/>
        <v>0</v>
      </c>
      <c r="M74" s="22">
        <f t="shared" si="67"/>
        <v>1</v>
      </c>
      <c r="N74" s="22">
        <f t="shared" si="1"/>
        <v>93.333333333333329</v>
      </c>
      <c r="O74" s="22">
        <f t="shared" si="2"/>
        <v>47</v>
      </c>
      <c r="P74" s="22">
        <f t="shared" si="3"/>
        <v>47</v>
      </c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 x14ac:dyDescent="0.35">
      <c r="A75" s="48">
        <f>'Sessional + End Term Assessment'!A73</f>
        <v>66</v>
      </c>
      <c r="B75" s="49" t="str">
        <f>'Sessional + End Term Assessment'!B73</f>
        <v>23ETCCS066</v>
      </c>
      <c r="C75" s="66" t="str">
        <f>'Sessional + End Term Assessment'!C73</f>
        <v>KRATIK SHARMA</v>
      </c>
      <c r="D75" s="22">
        <f>' MID Term 1'!D72+'MID Term 2'!D72</f>
        <v>20</v>
      </c>
      <c r="E75" s="22">
        <f>' MID Term 1'!H72+'MID Term 2'!E72</f>
        <v>21</v>
      </c>
      <c r="F75" s="22">
        <f>' MID Term 1'!L72+'MID Term 2'!F72</f>
        <v>16</v>
      </c>
      <c r="G75" s="22">
        <f>' MID Term 1'!Q72+'MID Term 2'!J72</f>
        <v>20</v>
      </c>
      <c r="H75" s="20">
        <f>' MID Term 1'!R72+'MID Term 2'!N72</f>
        <v>21</v>
      </c>
      <c r="I75" s="22">
        <f t="shared" ref="I75:M75" si="68">IF((D75/$D$8)&gt;=$I$8,1,0)</f>
        <v>1</v>
      </c>
      <c r="J75" s="22">
        <f t="shared" si="68"/>
        <v>1</v>
      </c>
      <c r="K75" s="22">
        <f t="shared" si="68"/>
        <v>0</v>
      </c>
      <c r="L75" s="22">
        <f t="shared" si="68"/>
        <v>1</v>
      </c>
      <c r="M75" s="22">
        <f t="shared" si="68"/>
        <v>1</v>
      </c>
      <c r="N75" s="22">
        <f t="shared" si="1"/>
        <v>98</v>
      </c>
      <c r="O75" s="22">
        <f t="shared" si="2"/>
        <v>49</v>
      </c>
      <c r="P75" s="22">
        <f t="shared" si="3"/>
        <v>49</v>
      </c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 x14ac:dyDescent="0.35">
      <c r="A76" s="48">
        <f>'Sessional + End Term Assessment'!A74</f>
        <v>67</v>
      </c>
      <c r="B76" s="49" t="str">
        <f>'Sessional + End Term Assessment'!B74</f>
        <v>23ETCCS067</v>
      </c>
      <c r="C76" s="66" t="str">
        <f>'Sessional + End Term Assessment'!C74</f>
        <v>KRISHNA DOSHI</v>
      </c>
      <c r="D76" s="22">
        <f>' MID Term 1'!D73+'MID Term 2'!D73</f>
        <v>24</v>
      </c>
      <c r="E76" s="22">
        <f>' MID Term 1'!H73+'MID Term 2'!E73</f>
        <v>25</v>
      </c>
      <c r="F76" s="22">
        <f>' MID Term 1'!L73+'MID Term 2'!F73</f>
        <v>22.000000000000004</v>
      </c>
      <c r="G76" s="22">
        <f>' MID Term 1'!Q73+'MID Term 2'!J73</f>
        <v>24.666666666666668</v>
      </c>
      <c r="H76" s="20">
        <f>' MID Term 1'!R73+'MID Term 2'!N73</f>
        <v>25.666666666666668</v>
      </c>
      <c r="I76" s="22">
        <f t="shared" ref="I76:M76" si="69">IF((D76/$D$8)&gt;=$I$8,1,0)</f>
        <v>1</v>
      </c>
      <c r="J76" s="22">
        <f t="shared" si="69"/>
        <v>1</v>
      </c>
      <c r="K76" s="22">
        <f t="shared" si="69"/>
        <v>1</v>
      </c>
      <c r="L76" s="22">
        <f t="shared" si="69"/>
        <v>1</v>
      </c>
      <c r="M76" s="22">
        <f t="shared" si="69"/>
        <v>1</v>
      </c>
      <c r="N76" s="22">
        <f t="shared" si="1"/>
        <v>121.33333333333334</v>
      </c>
      <c r="O76" s="22">
        <f t="shared" si="2"/>
        <v>61</v>
      </c>
      <c r="P76" s="22">
        <f t="shared" si="3"/>
        <v>61</v>
      </c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 x14ac:dyDescent="0.35">
      <c r="A77" s="48">
        <f>'Sessional + End Term Assessment'!A75</f>
        <v>68</v>
      </c>
      <c r="B77" s="49" t="str">
        <f>'Sessional + End Term Assessment'!B75</f>
        <v>23ETCCS068</v>
      </c>
      <c r="C77" s="66" t="str">
        <f>'Sessional + End Term Assessment'!C75</f>
        <v>KUASHAL KUMAWAT</v>
      </c>
      <c r="D77" s="22">
        <f>' MID Term 1'!D74+'MID Term 2'!D74</f>
        <v>19</v>
      </c>
      <c r="E77" s="22">
        <f>' MID Term 1'!H74+'MID Term 2'!E74</f>
        <v>20</v>
      </c>
      <c r="F77" s="22">
        <f>' MID Term 1'!L74+'MID Term 2'!F74</f>
        <v>15.200000000000003</v>
      </c>
      <c r="G77" s="22">
        <f>' MID Term 1'!Q74+'MID Term 2'!J74</f>
        <v>19.066666666666663</v>
      </c>
      <c r="H77" s="20">
        <f>' MID Term 1'!R74+'MID Term 2'!N74</f>
        <v>20.066666666666663</v>
      </c>
      <c r="I77" s="22">
        <f t="shared" ref="I77:M77" si="70">IF((D77/$D$8)&gt;=$I$8,1,0)</f>
        <v>0</v>
      </c>
      <c r="J77" s="22">
        <f t="shared" si="70"/>
        <v>1</v>
      </c>
      <c r="K77" s="22">
        <f t="shared" si="70"/>
        <v>0</v>
      </c>
      <c r="L77" s="22">
        <f t="shared" si="70"/>
        <v>0</v>
      </c>
      <c r="M77" s="22">
        <f t="shared" si="70"/>
        <v>1</v>
      </c>
      <c r="N77" s="22">
        <f t="shared" si="1"/>
        <v>93.333333333333329</v>
      </c>
      <c r="O77" s="22">
        <f t="shared" si="2"/>
        <v>47</v>
      </c>
      <c r="P77" s="22">
        <f t="shared" si="3"/>
        <v>47</v>
      </c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 x14ac:dyDescent="0.35">
      <c r="A78" s="48">
        <f>'Sessional + End Term Assessment'!A76</f>
        <v>69</v>
      </c>
      <c r="B78" s="49" t="str">
        <f>'Sessional + End Term Assessment'!B76</f>
        <v>23ETCCS069</v>
      </c>
      <c r="C78" s="66" t="str">
        <f>'Sessional + End Term Assessment'!C76</f>
        <v>LAKSH PATEL</v>
      </c>
      <c r="D78" s="22">
        <f>' MID Term 1'!D75+'MID Term 2'!D75</f>
        <v>19</v>
      </c>
      <c r="E78" s="22">
        <f>' MID Term 1'!H75+'MID Term 2'!E75</f>
        <v>20</v>
      </c>
      <c r="F78" s="22">
        <f>' MID Term 1'!L75+'MID Term 2'!F75</f>
        <v>15.200000000000003</v>
      </c>
      <c r="G78" s="22">
        <f>' MID Term 1'!Q75+'MID Term 2'!J75</f>
        <v>19.066666666666663</v>
      </c>
      <c r="H78" s="20">
        <f>' MID Term 1'!R75+'MID Term 2'!N75</f>
        <v>20.066666666666663</v>
      </c>
      <c r="I78" s="22">
        <f t="shared" ref="I78:M78" si="71">IF((D78/$D$8)&gt;=$I$8,1,0)</f>
        <v>0</v>
      </c>
      <c r="J78" s="22">
        <f t="shared" si="71"/>
        <v>1</v>
      </c>
      <c r="K78" s="22">
        <f t="shared" si="71"/>
        <v>0</v>
      </c>
      <c r="L78" s="22">
        <f t="shared" si="71"/>
        <v>0</v>
      </c>
      <c r="M78" s="22">
        <f t="shared" si="71"/>
        <v>1</v>
      </c>
      <c r="N78" s="22">
        <f t="shared" si="1"/>
        <v>93.333333333333329</v>
      </c>
      <c r="O78" s="22">
        <f t="shared" si="2"/>
        <v>47</v>
      </c>
      <c r="P78" s="22">
        <f t="shared" si="3"/>
        <v>47</v>
      </c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 x14ac:dyDescent="0.35">
      <c r="A79" s="48">
        <f>'Sessional + End Term Assessment'!A77</f>
        <v>70</v>
      </c>
      <c r="B79" s="49" t="str">
        <f>'Sessional + End Term Assessment'!B77</f>
        <v>23ETCCS070</v>
      </c>
      <c r="C79" s="66" t="str">
        <f>'Sessional + End Term Assessment'!C77</f>
        <v>LAKSHITA CHUNDAWAT</v>
      </c>
      <c r="D79" s="22">
        <f>' MID Term 1'!D76+'MID Term 2'!D76</f>
        <v>23</v>
      </c>
      <c r="E79" s="22">
        <f>' MID Term 1'!H76+'MID Term 2'!E76</f>
        <v>24</v>
      </c>
      <c r="F79" s="22">
        <f>' MID Term 1'!L76+'MID Term 2'!F76</f>
        <v>21.200000000000003</v>
      </c>
      <c r="G79" s="22">
        <f>' MID Term 1'!Q76+'MID Term 2'!J76</f>
        <v>23.733333333333334</v>
      </c>
      <c r="H79" s="20">
        <f>' MID Term 1'!R76+'MID Term 2'!N76</f>
        <v>24.733333333333334</v>
      </c>
      <c r="I79" s="22">
        <f t="shared" ref="I79:M79" si="72">IF((D79/$D$8)&gt;=$I$8,1,0)</f>
        <v>1</v>
      </c>
      <c r="J79" s="22">
        <f t="shared" si="72"/>
        <v>1</v>
      </c>
      <c r="K79" s="22">
        <f t="shared" si="72"/>
        <v>1</v>
      </c>
      <c r="L79" s="22">
        <f t="shared" si="72"/>
        <v>1</v>
      </c>
      <c r="M79" s="22">
        <f t="shared" si="72"/>
        <v>1</v>
      </c>
      <c r="N79" s="22">
        <f t="shared" si="1"/>
        <v>116.66666666666667</v>
      </c>
      <c r="O79" s="22">
        <f t="shared" si="2"/>
        <v>58</v>
      </c>
      <c r="P79" s="22">
        <f t="shared" si="3"/>
        <v>58</v>
      </c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 x14ac:dyDescent="0.35">
      <c r="A80" s="48">
        <f>'Sessional + End Term Assessment'!A78</f>
        <v>71</v>
      </c>
      <c r="B80" s="49" t="str">
        <f>'Sessional + End Term Assessment'!B78</f>
        <v>23ETCCS071</v>
      </c>
      <c r="C80" s="66" t="str">
        <f>'Sessional + End Term Assessment'!C78</f>
        <v>LAKSHYARAJ PURBIA</v>
      </c>
      <c r="D80" s="22">
        <f>' MID Term 1'!D77+'MID Term 2'!D77</f>
        <v>18</v>
      </c>
      <c r="E80" s="22">
        <f>' MID Term 1'!H77+'MID Term 2'!E77</f>
        <v>19</v>
      </c>
      <c r="F80" s="22">
        <f>' MID Term 1'!L77+'MID Term 2'!F77</f>
        <v>14.399999999999991</v>
      </c>
      <c r="G80" s="22">
        <f>' MID Term 1'!Q77+'MID Term 2'!J77</f>
        <v>18.133333333333333</v>
      </c>
      <c r="H80" s="20">
        <f>' MID Term 1'!R77+'MID Term 2'!N77</f>
        <v>19.133333333333333</v>
      </c>
      <c r="I80" s="22">
        <f t="shared" ref="I80:M80" si="73">IF((D80/$D$8)&gt;=$I$8,1,0)</f>
        <v>0</v>
      </c>
      <c r="J80" s="22">
        <f t="shared" si="73"/>
        <v>0</v>
      </c>
      <c r="K80" s="22">
        <f t="shared" si="73"/>
        <v>0</v>
      </c>
      <c r="L80" s="22">
        <f t="shared" si="73"/>
        <v>0</v>
      </c>
      <c r="M80" s="22">
        <f t="shared" si="73"/>
        <v>0</v>
      </c>
      <c r="N80" s="22">
        <f t="shared" si="1"/>
        <v>88.666666666666657</v>
      </c>
      <c r="O80" s="22">
        <f t="shared" si="2"/>
        <v>44</v>
      </c>
      <c r="P80" s="22">
        <f t="shared" si="3"/>
        <v>44</v>
      </c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 x14ac:dyDescent="0.35">
      <c r="A81" s="48">
        <f>'Sessional + End Term Assessment'!A79</f>
        <v>72</v>
      </c>
      <c r="B81" s="49" t="str">
        <f>'Sessional + End Term Assessment'!B79</f>
        <v>23ETCCS072</v>
      </c>
      <c r="C81" s="66" t="str">
        <f>'Sessional + End Term Assessment'!C79</f>
        <v>LALIT SUTHAR</v>
      </c>
      <c r="D81" s="22">
        <f>' MID Term 1'!D78+'MID Term 2'!D78</f>
        <v>27</v>
      </c>
      <c r="E81" s="22">
        <f>' MID Term 1'!H78+'MID Term 2'!E78</f>
        <v>28</v>
      </c>
      <c r="F81" s="22">
        <f>' MID Term 1'!L78+'MID Term 2'!F78</f>
        <v>24.400000000000006</v>
      </c>
      <c r="G81" s="22">
        <f>' MID Term 1'!Q78+'MID Term 2'!J78</f>
        <v>27.466666666666669</v>
      </c>
      <c r="H81" s="20">
        <f>' MID Term 1'!R78+'MID Term 2'!N78</f>
        <v>28.466666666666669</v>
      </c>
      <c r="I81" s="22">
        <f t="shared" ref="I81:M81" si="74">IF((D81/$D$8)&gt;=$I$8,1,0)</f>
        <v>1</v>
      </c>
      <c r="J81" s="22">
        <f t="shared" si="74"/>
        <v>1</v>
      </c>
      <c r="K81" s="22">
        <f t="shared" si="74"/>
        <v>1</v>
      </c>
      <c r="L81" s="22">
        <f t="shared" si="74"/>
        <v>1</v>
      </c>
      <c r="M81" s="22">
        <f t="shared" si="74"/>
        <v>1</v>
      </c>
      <c r="N81" s="22">
        <f t="shared" si="1"/>
        <v>135.33333333333334</v>
      </c>
      <c r="O81" s="22">
        <f t="shared" si="2"/>
        <v>68</v>
      </c>
      <c r="P81" s="22">
        <f t="shared" si="3"/>
        <v>68</v>
      </c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 x14ac:dyDescent="0.35">
      <c r="A82" s="48">
        <f>'Sessional + End Term Assessment'!A80</f>
        <v>73</v>
      </c>
      <c r="B82" s="49" t="str">
        <f>'Sessional + End Term Assessment'!B80</f>
        <v>23ETCCS073</v>
      </c>
      <c r="C82" s="66" t="str">
        <f>'Sessional + End Term Assessment'!C80</f>
        <v>MANAN JAIN</v>
      </c>
      <c r="D82" s="22">
        <f>' MID Term 1'!D79+'MID Term 2'!D79</f>
        <v>19</v>
      </c>
      <c r="E82" s="22">
        <f>' MID Term 1'!H79+'MID Term 2'!E79</f>
        <v>20</v>
      </c>
      <c r="F82" s="22">
        <f>' MID Term 1'!L79+'MID Term 2'!F79</f>
        <v>15.200000000000003</v>
      </c>
      <c r="G82" s="22">
        <f>' MID Term 1'!Q79+'MID Term 2'!J79</f>
        <v>19.066666666666663</v>
      </c>
      <c r="H82" s="20">
        <f>' MID Term 1'!R79+'MID Term 2'!N79</f>
        <v>20.066666666666663</v>
      </c>
      <c r="I82" s="22">
        <f t="shared" ref="I82:M82" si="75">IF((D82/$D$8)&gt;=$I$8,1,0)</f>
        <v>0</v>
      </c>
      <c r="J82" s="22">
        <f t="shared" si="75"/>
        <v>1</v>
      </c>
      <c r="K82" s="22">
        <f t="shared" si="75"/>
        <v>0</v>
      </c>
      <c r="L82" s="22">
        <f t="shared" si="75"/>
        <v>0</v>
      </c>
      <c r="M82" s="22">
        <f t="shared" si="75"/>
        <v>1</v>
      </c>
      <c r="N82" s="22">
        <f t="shared" si="1"/>
        <v>93.333333333333329</v>
      </c>
      <c r="O82" s="22">
        <f t="shared" si="2"/>
        <v>47</v>
      </c>
      <c r="P82" s="22">
        <f t="shared" si="3"/>
        <v>47</v>
      </c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 x14ac:dyDescent="0.35">
      <c r="A83" s="48">
        <f>'Sessional + End Term Assessment'!A81</f>
        <v>74</v>
      </c>
      <c r="B83" s="49" t="str">
        <f>'Sessional + End Term Assessment'!B81</f>
        <v>23ETCCS074</v>
      </c>
      <c r="C83" s="66" t="str">
        <f>'Sessional + End Term Assessment'!C81</f>
        <v>MANAN MEHTA</v>
      </c>
      <c r="D83" s="22">
        <f>' MID Term 1'!D80+'MID Term 2'!D80</f>
        <v>19</v>
      </c>
      <c r="E83" s="22">
        <f>' MID Term 1'!H80+'MID Term 2'!E80</f>
        <v>20</v>
      </c>
      <c r="F83" s="22">
        <f>' MID Term 1'!L80+'MID Term 2'!F80</f>
        <v>15.200000000000003</v>
      </c>
      <c r="G83" s="22">
        <f>' MID Term 1'!Q80+'MID Term 2'!J80</f>
        <v>19.066666666666663</v>
      </c>
      <c r="H83" s="20">
        <f>' MID Term 1'!R80+'MID Term 2'!N80</f>
        <v>20.066666666666663</v>
      </c>
      <c r="I83" s="22">
        <f t="shared" ref="I83:M83" si="76">IF((D83/$D$8)&gt;=$I$8,1,0)</f>
        <v>0</v>
      </c>
      <c r="J83" s="22">
        <f t="shared" si="76"/>
        <v>1</v>
      </c>
      <c r="K83" s="22">
        <f t="shared" si="76"/>
        <v>0</v>
      </c>
      <c r="L83" s="22">
        <f t="shared" si="76"/>
        <v>0</v>
      </c>
      <c r="M83" s="22">
        <f t="shared" si="76"/>
        <v>1</v>
      </c>
      <c r="N83" s="22">
        <f t="shared" si="1"/>
        <v>93.333333333333329</v>
      </c>
      <c r="O83" s="22">
        <f t="shared" si="2"/>
        <v>47</v>
      </c>
      <c r="P83" s="22">
        <f t="shared" si="3"/>
        <v>47</v>
      </c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 x14ac:dyDescent="0.35">
      <c r="A84" s="48">
        <f>'Sessional + End Term Assessment'!A82</f>
        <v>75</v>
      </c>
      <c r="B84" s="49" t="str">
        <f>'Sessional + End Term Assessment'!B82</f>
        <v>23ETCCS075</v>
      </c>
      <c r="C84" s="66" t="str">
        <f>'Sessional + End Term Assessment'!C82</f>
        <v>MANISH SUTHAR</v>
      </c>
      <c r="D84" s="22">
        <f>' MID Term 1'!D81+'MID Term 2'!D81</f>
        <v>21</v>
      </c>
      <c r="E84" s="22">
        <f>' MID Term 1'!H81+'MID Term 2'!E81</f>
        <v>22</v>
      </c>
      <c r="F84" s="22">
        <f>' MID Term 1'!L81+'MID Term 2'!F81</f>
        <v>16.799999999999997</v>
      </c>
      <c r="G84" s="22">
        <f>' MID Term 1'!Q81+'MID Term 2'!J81</f>
        <v>20.93333333333333</v>
      </c>
      <c r="H84" s="20">
        <f>' MID Term 1'!R81+'MID Term 2'!N81</f>
        <v>21.93333333333333</v>
      </c>
      <c r="I84" s="22">
        <f t="shared" ref="I84:M84" si="77">IF((D84/$D$8)&gt;=$I$8,1,0)</f>
        <v>1</v>
      </c>
      <c r="J84" s="22">
        <f t="shared" si="77"/>
        <v>1</v>
      </c>
      <c r="K84" s="22">
        <f t="shared" si="77"/>
        <v>0</v>
      </c>
      <c r="L84" s="22">
        <f t="shared" si="77"/>
        <v>1</v>
      </c>
      <c r="M84" s="22">
        <f t="shared" si="77"/>
        <v>1</v>
      </c>
      <c r="N84" s="22">
        <f t="shared" si="1"/>
        <v>102.66666666666666</v>
      </c>
      <c r="O84" s="22">
        <f t="shared" si="2"/>
        <v>51</v>
      </c>
      <c r="P84" s="22">
        <f t="shared" si="3"/>
        <v>51</v>
      </c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 x14ac:dyDescent="0.35">
      <c r="A85" s="48">
        <f>'Sessional + End Term Assessment'!A83</f>
        <v>76</v>
      </c>
      <c r="B85" s="49" t="str">
        <f>'Sessional + End Term Assessment'!B83</f>
        <v>23ETCCS076</v>
      </c>
      <c r="C85" s="66" t="str">
        <f>'Sessional + End Term Assessment'!C83</f>
        <v>MANRAJ SINGH CHOUHAN</v>
      </c>
      <c r="D85" s="22">
        <f>' MID Term 1'!D82+'MID Term 2'!D82</f>
        <v>19</v>
      </c>
      <c r="E85" s="22">
        <f>' MID Term 1'!H82+'MID Term 2'!E82</f>
        <v>20</v>
      </c>
      <c r="F85" s="22">
        <f>' MID Term 1'!L82+'MID Term 2'!F82</f>
        <v>15.200000000000003</v>
      </c>
      <c r="G85" s="22">
        <f>' MID Term 1'!Q82+'MID Term 2'!J82</f>
        <v>19.066666666666663</v>
      </c>
      <c r="H85" s="20">
        <f>' MID Term 1'!R82+'MID Term 2'!N82</f>
        <v>20.066666666666663</v>
      </c>
      <c r="I85" s="22">
        <f t="shared" ref="I85:M85" si="78">IF((D85/$D$8)&gt;=$I$8,1,0)</f>
        <v>0</v>
      </c>
      <c r="J85" s="22">
        <f t="shared" si="78"/>
        <v>1</v>
      </c>
      <c r="K85" s="22">
        <f t="shared" si="78"/>
        <v>0</v>
      </c>
      <c r="L85" s="22">
        <f t="shared" si="78"/>
        <v>0</v>
      </c>
      <c r="M85" s="22">
        <f t="shared" si="78"/>
        <v>1</v>
      </c>
      <c r="N85" s="22">
        <f t="shared" si="1"/>
        <v>93.333333333333329</v>
      </c>
      <c r="O85" s="22">
        <f t="shared" si="2"/>
        <v>47</v>
      </c>
      <c r="P85" s="22">
        <f t="shared" si="3"/>
        <v>47</v>
      </c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 x14ac:dyDescent="0.35">
      <c r="A86" s="48">
        <f>'Sessional + End Term Assessment'!A84</f>
        <v>77</v>
      </c>
      <c r="B86" s="49" t="str">
        <f>'Sessional + End Term Assessment'!B84</f>
        <v>23ETCCS077</v>
      </c>
      <c r="C86" s="66" t="str">
        <f>'Sessional + End Term Assessment'!C84</f>
        <v>MAYANK KUMAR GAUTAM</v>
      </c>
      <c r="D86" s="22">
        <f>' MID Term 1'!D83+'MID Term 2'!D83</f>
        <v>22</v>
      </c>
      <c r="E86" s="22">
        <f>' MID Term 1'!H83+'MID Term 2'!E83</f>
        <v>23</v>
      </c>
      <c r="F86" s="22">
        <f>' MID Term 1'!L83+'MID Term 2'!F83</f>
        <v>17.599999999999998</v>
      </c>
      <c r="G86" s="22">
        <f>' MID Term 1'!Q83+'MID Term 2'!J83</f>
        <v>21.866666666666671</v>
      </c>
      <c r="H86" s="20">
        <f>' MID Term 1'!R83+'MID Term 2'!N83</f>
        <v>22.866666666666671</v>
      </c>
      <c r="I86" s="22">
        <f t="shared" ref="I86:M86" si="79">IF((D86/$D$8)&gt;=$I$8,1,0)</f>
        <v>1</v>
      </c>
      <c r="J86" s="22">
        <f t="shared" si="79"/>
        <v>1</v>
      </c>
      <c r="K86" s="22">
        <f t="shared" si="79"/>
        <v>0</v>
      </c>
      <c r="L86" s="22">
        <f t="shared" si="79"/>
        <v>1</v>
      </c>
      <c r="M86" s="22">
        <f t="shared" si="79"/>
        <v>1</v>
      </c>
      <c r="N86" s="22">
        <f t="shared" si="1"/>
        <v>107.33333333333334</v>
      </c>
      <c r="O86" s="22">
        <f t="shared" si="2"/>
        <v>54</v>
      </c>
      <c r="P86" s="22">
        <f t="shared" si="3"/>
        <v>54</v>
      </c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 x14ac:dyDescent="0.35">
      <c r="A87" s="48">
        <f>'Sessional + End Term Assessment'!A85</f>
        <v>78</v>
      </c>
      <c r="B87" s="49" t="str">
        <f>'Sessional + End Term Assessment'!B85</f>
        <v>23ETCCS078</v>
      </c>
      <c r="C87" s="66" t="str">
        <f>'Sessional + End Term Assessment'!C85</f>
        <v>MAYANK LOHAR</v>
      </c>
      <c r="D87" s="22">
        <f>' MID Term 1'!D84+'MID Term 2'!D84</f>
        <v>22</v>
      </c>
      <c r="E87" s="22">
        <f>' MID Term 1'!H84+'MID Term 2'!E84</f>
        <v>23</v>
      </c>
      <c r="F87" s="22">
        <f>' MID Term 1'!L84+'MID Term 2'!F84</f>
        <v>17.599999999999998</v>
      </c>
      <c r="G87" s="22">
        <f>' MID Term 1'!Q84+'MID Term 2'!J84</f>
        <v>21.866666666666671</v>
      </c>
      <c r="H87" s="20">
        <f>' MID Term 1'!R84+'MID Term 2'!N84</f>
        <v>22.866666666666671</v>
      </c>
      <c r="I87" s="22">
        <f t="shared" ref="I87:M87" si="80">IF((D87/$D$8)&gt;=$I$8,1,0)</f>
        <v>1</v>
      </c>
      <c r="J87" s="22">
        <f t="shared" si="80"/>
        <v>1</v>
      </c>
      <c r="K87" s="22">
        <f t="shared" si="80"/>
        <v>0</v>
      </c>
      <c r="L87" s="22">
        <f t="shared" si="80"/>
        <v>1</v>
      </c>
      <c r="M87" s="22">
        <f t="shared" si="80"/>
        <v>1</v>
      </c>
      <c r="N87" s="22">
        <f t="shared" si="1"/>
        <v>107.33333333333334</v>
      </c>
      <c r="O87" s="22">
        <f t="shared" si="2"/>
        <v>54</v>
      </c>
      <c r="P87" s="22">
        <f t="shared" si="3"/>
        <v>54</v>
      </c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 x14ac:dyDescent="0.35">
      <c r="A88" s="48">
        <f>'Sessional + End Term Assessment'!A86</f>
        <v>79</v>
      </c>
      <c r="B88" s="49" t="str">
        <f>'Sessional + End Term Assessment'!B86</f>
        <v>23ETCCS079</v>
      </c>
      <c r="C88" s="66" t="str">
        <f>'Sessional + End Term Assessment'!C86</f>
        <v>MEET SHARMA</v>
      </c>
      <c r="D88" s="22">
        <f>' MID Term 1'!D85+'MID Term 2'!D85</f>
        <v>21</v>
      </c>
      <c r="E88" s="22">
        <f>' MID Term 1'!H85+'MID Term 2'!E85</f>
        <v>22</v>
      </c>
      <c r="F88" s="22">
        <f>' MID Term 1'!L85+'MID Term 2'!F85</f>
        <v>16.799999999999997</v>
      </c>
      <c r="G88" s="22">
        <f>' MID Term 1'!Q85+'MID Term 2'!J85</f>
        <v>20.93333333333333</v>
      </c>
      <c r="H88" s="20">
        <f>' MID Term 1'!R85+'MID Term 2'!N85</f>
        <v>21.93333333333333</v>
      </c>
      <c r="I88" s="22">
        <f t="shared" ref="I88:M88" si="81">IF((D88/$D$8)&gt;=$I$8,1,0)</f>
        <v>1</v>
      </c>
      <c r="J88" s="22">
        <f t="shared" si="81"/>
        <v>1</v>
      </c>
      <c r="K88" s="22">
        <f t="shared" si="81"/>
        <v>0</v>
      </c>
      <c r="L88" s="22">
        <f t="shared" si="81"/>
        <v>1</v>
      </c>
      <c r="M88" s="22">
        <f t="shared" si="81"/>
        <v>1</v>
      </c>
      <c r="N88" s="22">
        <f t="shared" si="1"/>
        <v>102.66666666666666</v>
      </c>
      <c r="O88" s="22">
        <f t="shared" si="2"/>
        <v>51</v>
      </c>
      <c r="P88" s="22">
        <f t="shared" si="3"/>
        <v>51</v>
      </c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 x14ac:dyDescent="0.35">
      <c r="A89" s="48">
        <f>'Sessional + End Term Assessment'!A87</f>
        <v>80</v>
      </c>
      <c r="B89" s="49" t="str">
        <f>'Sessional + End Term Assessment'!B87</f>
        <v>23ETCCS080</v>
      </c>
      <c r="C89" s="66" t="str">
        <f>'Sessional + End Term Assessment'!C87</f>
        <v>MISHIKA PARIKH</v>
      </c>
      <c r="D89" s="22">
        <f>' MID Term 1'!D86+'MID Term 2'!D86</f>
        <v>19</v>
      </c>
      <c r="E89" s="22">
        <f>' MID Term 1'!H86+'MID Term 2'!E86</f>
        <v>20</v>
      </c>
      <c r="F89" s="22">
        <f>' MID Term 1'!L86+'MID Term 2'!F86</f>
        <v>15.200000000000003</v>
      </c>
      <c r="G89" s="22">
        <f>' MID Term 1'!Q86+'MID Term 2'!J86</f>
        <v>19.066666666666663</v>
      </c>
      <c r="H89" s="20">
        <f>' MID Term 1'!R86+'MID Term 2'!N86</f>
        <v>20.066666666666663</v>
      </c>
      <c r="I89" s="22">
        <f t="shared" ref="I89:M89" si="82">IF((D89/$D$8)&gt;=$I$8,1,0)</f>
        <v>0</v>
      </c>
      <c r="J89" s="22">
        <f t="shared" si="82"/>
        <v>1</v>
      </c>
      <c r="K89" s="22">
        <f t="shared" si="82"/>
        <v>0</v>
      </c>
      <c r="L89" s="22">
        <f t="shared" si="82"/>
        <v>0</v>
      </c>
      <c r="M89" s="22">
        <f t="shared" si="82"/>
        <v>1</v>
      </c>
      <c r="N89" s="22">
        <f t="shared" si="1"/>
        <v>93.333333333333329</v>
      </c>
      <c r="O89" s="22">
        <f t="shared" si="2"/>
        <v>47</v>
      </c>
      <c r="P89" s="22">
        <f t="shared" si="3"/>
        <v>47</v>
      </c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 x14ac:dyDescent="0.35">
      <c r="A90" s="48">
        <f>'Sessional + End Term Assessment'!A88</f>
        <v>81</v>
      </c>
      <c r="B90" s="49" t="str">
        <f>'Sessional + End Term Assessment'!B88</f>
        <v>23ETCCS081</v>
      </c>
      <c r="C90" s="66" t="str">
        <f>'Sessional + End Term Assessment'!C88</f>
        <v>MOHIT KUMAR KALAL</v>
      </c>
      <c r="D90" s="22">
        <f>' MID Term 1'!D87+'MID Term 2'!D87</f>
        <v>18</v>
      </c>
      <c r="E90" s="22">
        <f>' MID Term 1'!H87+'MID Term 2'!E87</f>
        <v>19</v>
      </c>
      <c r="F90" s="22">
        <f>' MID Term 1'!L87+'MID Term 2'!F87</f>
        <v>14.399999999999991</v>
      </c>
      <c r="G90" s="22">
        <f>' MID Term 1'!Q87+'MID Term 2'!J87</f>
        <v>18.133333333333333</v>
      </c>
      <c r="H90" s="20">
        <f>' MID Term 1'!R87+'MID Term 2'!N87</f>
        <v>19.133333333333333</v>
      </c>
      <c r="I90" s="22">
        <f t="shared" ref="I90:M90" si="83">IF((D90/$D$8)&gt;=$I$8,1,0)</f>
        <v>0</v>
      </c>
      <c r="J90" s="22">
        <f t="shared" si="83"/>
        <v>0</v>
      </c>
      <c r="K90" s="22">
        <f t="shared" si="83"/>
        <v>0</v>
      </c>
      <c r="L90" s="22">
        <f t="shared" si="83"/>
        <v>0</v>
      </c>
      <c r="M90" s="22">
        <f t="shared" si="83"/>
        <v>0</v>
      </c>
      <c r="N90" s="22">
        <f t="shared" si="1"/>
        <v>88.666666666666657</v>
      </c>
      <c r="O90" s="22">
        <f t="shared" si="2"/>
        <v>44</v>
      </c>
      <c r="P90" s="22">
        <f t="shared" si="3"/>
        <v>44</v>
      </c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 x14ac:dyDescent="0.35">
      <c r="A91" s="48">
        <f>'Sessional + End Term Assessment'!A89</f>
        <v>82</v>
      </c>
      <c r="B91" s="49" t="str">
        <f>'Sessional + End Term Assessment'!B89</f>
        <v>23ETCCS082</v>
      </c>
      <c r="C91" s="66" t="str">
        <f>'Sessional + End Term Assessment'!C89</f>
        <v>MOHIT MALI</v>
      </c>
      <c r="D91" s="22">
        <f>' MID Term 1'!D88+'MID Term 2'!D88</f>
        <v>19</v>
      </c>
      <c r="E91" s="22">
        <f>' MID Term 1'!H88+'MID Term 2'!E88</f>
        <v>20</v>
      </c>
      <c r="F91" s="22">
        <f>' MID Term 1'!L88+'MID Term 2'!F88</f>
        <v>15.200000000000003</v>
      </c>
      <c r="G91" s="22">
        <f>' MID Term 1'!Q88+'MID Term 2'!J88</f>
        <v>19.066666666666663</v>
      </c>
      <c r="H91" s="20">
        <f>' MID Term 1'!R88+'MID Term 2'!N88</f>
        <v>20.066666666666663</v>
      </c>
      <c r="I91" s="22">
        <f t="shared" ref="I91:M91" si="84">IF((D91/$D$8)&gt;=$I$8,1,0)</f>
        <v>0</v>
      </c>
      <c r="J91" s="22">
        <f t="shared" si="84"/>
        <v>1</v>
      </c>
      <c r="K91" s="22">
        <f t="shared" si="84"/>
        <v>0</v>
      </c>
      <c r="L91" s="22">
        <f t="shared" si="84"/>
        <v>0</v>
      </c>
      <c r="M91" s="22">
        <f t="shared" si="84"/>
        <v>1</v>
      </c>
      <c r="N91" s="22">
        <f t="shared" si="1"/>
        <v>93.333333333333329</v>
      </c>
      <c r="O91" s="22">
        <f t="shared" si="2"/>
        <v>47</v>
      </c>
      <c r="P91" s="22">
        <f t="shared" si="3"/>
        <v>47</v>
      </c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 x14ac:dyDescent="0.35">
      <c r="A92" s="48">
        <f>'Sessional + End Term Assessment'!A90</f>
        <v>83</v>
      </c>
      <c r="B92" s="49" t="str">
        <f>'Sessional + End Term Assessment'!B90</f>
        <v>23ETCCS083</v>
      </c>
      <c r="C92" s="66" t="str">
        <f>'Sessional + End Term Assessment'!C90</f>
        <v>MRADUL BAHETI</v>
      </c>
      <c r="D92" s="22">
        <f>' MID Term 1'!D89+'MID Term 2'!D89</f>
        <v>26</v>
      </c>
      <c r="E92" s="22">
        <f>' MID Term 1'!H89+'MID Term 2'!E89</f>
        <v>27</v>
      </c>
      <c r="F92" s="22">
        <f>' MID Term 1'!L89+'MID Term 2'!F89</f>
        <v>23.599999999999994</v>
      </c>
      <c r="G92" s="22">
        <f>' MID Term 1'!Q89+'MID Term 2'!J89</f>
        <v>26.533333333333331</v>
      </c>
      <c r="H92" s="20">
        <f>' MID Term 1'!R89+'MID Term 2'!N89</f>
        <v>27.533333333333331</v>
      </c>
      <c r="I92" s="22">
        <f t="shared" ref="I92:M92" si="85">IF((D92/$D$8)&gt;=$I$8,1,0)</f>
        <v>1</v>
      </c>
      <c r="J92" s="22">
        <f t="shared" si="85"/>
        <v>1</v>
      </c>
      <c r="K92" s="22">
        <f t="shared" si="85"/>
        <v>1</v>
      </c>
      <c r="L92" s="22">
        <f t="shared" si="85"/>
        <v>1</v>
      </c>
      <c r="M92" s="22">
        <f t="shared" si="85"/>
        <v>1</v>
      </c>
      <c r="N92" s="22">
        <f t="shared" si="1"/>
        <v>130.66666666666666</v>
      </c>
      <c r="O92" s="22">
        <f t="shared" si="2"/>
        <v>65</v>
      </c>
      <c r="P92" s="22">
        <f t="shared" si="3"/>
        <v>65</v>
      </c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 x14ac:dyDescent="0.35">
      <c r="A93" s="48">
        <f>'Sessional + End Term Assessment'!A91</f>
        <v>84</v>
      </c>
      <c r="B93" s="49" t="str">
        <f>'Sessional + End Term Assessment'!B91</f>
        <v>23ETCCS084</v>
      </c>
      <c r="C93" s="66" t="str">
        <f>'Sessional + End Term Assessment'!C91</f>
        <v>MS.BHAVYA SAHU</v>
      </c>
      <c r="D93" s="22">
        <f>' MID Term 1'!D90+'MID Term 2'!D90</f>
        <v>22</v>
      </c>
      <c r="E93" s="22">
        <f>' MID Term 1'!H90+'MID Term 2'!E90</f>
        <v>23</v>
      </c>
      <c r="F93" s="22">
        <f>' MID Term 1'!L90+'MID Term 2'!F90</f>
        <v>20.400000000000002</v>
      </c>
      <c r="G93" s="22">
        <f>' MID Term 1'!Q90+'MID Term 2'!J90</f>
        <v>22.8</v>
      </c>
      <c r="H93" s="20">
        <f>' MID Term 1'!R90+'MID Term 2'!N90</f>
        <v>23.8</v>
      </c>
      <c r="I93" s="22">
        <f t="shared" ref="I93:M93" si="86">IF((D93/$D$8)&gt;=$I$8,1,0)</f>
        <v>1</v>
      </c>
      <c r="J93" s="22">
        <f t="shared" si="86"/>
        <v>1</v>
      </c>
      <c r="K93" s="22">
        <f t="shared" si="86"/>
        <v>1</v>
      </c>
      <c r="L93" s="22">
        <f t="shared" si="86"/>
        <v>1</v>
      </c>
      <c r="M93" s="22">
        <f t="shared" si="86"/>
        <v>1</v>
      </c>
      <c r="N93" s="22">
        <f t="shared" si="1"/>
        <v>112</v>
      </c>
      <c r="O93" s="22">
        <f t="shared" si="2"/>
        <v>56</v>
      </c>
      <c r="P93" s="22">
        <f t="shared" si="3"/>
        <v>56</v>
      </c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 x14ac:dyDescent="0.35">
      <c r="A94" s="48">
        <f>'Sessional + End Term Assessment'!A92</f>
        <v>85</v>
      </c>
      <c r="B94" s="49" t="str">
        <f>'Sessional + End Term Assessment'!B92</f>
        <v>23ETCCS085</v>
      </c>
      <c r="C94" s="66" t="str">
        <f>'Sessional + End Term Assessment'!C92</f>
        <v>MS.BHUVIKA SHARMA</v>
      </c>
      <c r="D94" s="22">
        <f>' MID Term 1'!D91+'MID Term 2'!D91</f>
        <v>23</v>
      </c>
      <c r="E94" s="22">
        <f>' MID Term 1'!H91+'MID Term 2'!E91</f>
        <v>24</v>
      </c>
      <c r="F94" s="22">
        <f>' MID Term 1'!L91+'MID Term 2'!F91</f>
        <v>21.200000000000003</v>
      </c>
      <c r="G94" s="22">
        <f>' MID Term 1'!Q91+'MID Term 2'!J91</f>
        <v>23.733333333333334</v>
      </c>
      <c r="H94" s="20">
        <f>' MID Term 1'!R91+'MID Term 2'!N91</f>
        <v>24.733333333333334</v>
      </c>
      <c r="I94" s="22">
        <f t="shared" ref="I94:M94" si="87">IF((D94/$D$8)&gt;=$I$8,1,0)</f>
        <v>1</v>
      </c>
      <c r="J94" s="22">
        <f t="shared" si="87"/>
        <v>1</v>
      </c>
      <c r="K94" s="22">
        <f t="shared" si="87"/>
        <v>1</v>
      </c>
      <c r="L94" s="22">
        <f t="shared" si="87"/>
        <v>1</v>
      </c>
      <c r="M94" s="22">
        <f t="shared" si="87"/>
        <v>1</v>
      </c>
      <c r="N94" s="22">
        <f t="shared" si="1"/>
        <v>116.66666666666667</v>
      </c>
      <c r="O94" s="22">
        <f t="shared" si="2"/>
        <v>58</v>
      </c>
      <c r="P94" s="22">
        <f t="shared" si="3"/>
        <v>58</v>
      </c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 x14ac:dyDescent="0.35">
      <c r="A95" s="48">
        <f>'Sessional + End Term Assessment'!A93</f>
        <v>86</v>
      </c>
      <c r="B95" s="49" t="str">
        <f>'Sessional + End Term Assessment'!B93</f>
        <v>23ETCCS086</v>
      </c>
      <c r="C95" s="66" t="str">
        <f>'Sessional + End Term Assessment'!C93</f>
        <v>MS.CHARU MALI</v>
      </c>
      <c r="D95" s="22">
        <f>' MID Term 1'!D92+'MID Term 2'!D92</f>
        <v>24</v>
      </c>
      <c r="E95" s="22">
        <f>' MID Term 1'!H92+'MID Term 2'!E92</f>
        <v>25</v>
      </c>
      <c r="F95" s="22">
        <f>' MID Term 1'!L92+'MID Term 2'!F92</f>
        <v>22.000000000000004</v>
      </c>
      <c r="G95" s="22">
        <f>' MID Term 1'!Q92+'MID Term 2'!J92</f>
        <v>24.666666666666668</v>
      </c>
      <c r="H95" s="20">
        <f>' MID Term 1'!R92+'MID Term 2'!N92</f>
        <v>25.666666666666668</v>
      </c>
      <c r="I95" s="22">
        <f t="shared" ref="I95:M95" si="88">IF((D95/$D$8)&gt;=$I$8,1,0)</f>
        <v>1</v>
      </c>
      <c r="J95" s="22">
        <f t="shared" si="88"/>
        <v>1</v>
      </c>
      <c r="K95" s="22">
        <f t="shared" si="88"/>
        <v>1</v>
      </c>
      <c r="L95" s="22">
        <f t="shared" si="88"/>
        <v>1</v>
      </c>
      <c r="M95" s="22">
        <f t="shared" si="88"/>
        <v>1</v>
      </c>
      <c r="N95" s="22">
        <f t="shared" si="1"/>
        <v>121.33333333333334</v>
      </c>
      <c r="O95" s="22">
        <f t="shared" si="2"/>
        <v>61</v>
      </c>
      <c r="P95" s="22">
        <f t="shared" si="3"/>
        <v>61</v>
      </c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 x14ac:dyDescent="0.35">
      <c r="A96" s="48">
        <f>'Sessional + End Term Assessment'!A94</f>
        <v>87</v>
      </c>
      <c r="B96" s="49" t="str">
        <f>'Sessional + End Term Assessment'!B94</f>
        <v>23ETCCS087</v>
      </c>
      <c r="C96" s="66" t="str">
        <f>'Sessional + End Term Assessment'!C94</f>
        <v>MS.EKTA JOSHI</v>
      </c>
      <c r="D96" s="22">
        <f>' MID Term 1'!D93+'MID Term 2'!D93</f>
        <v>22</v>
      </c>
      <c r="E96" s="22">
        <f>' MID Term 1'!H93+'MID Term 2'!E93</f>
        <v>23</v>
      </c>
      <c r="F96" s="22">
        <f>' MID Term 1'!L93+'MID Term 2'!F93</f>
        <v>20.400000000000002</v>
      </c>
      <c r="G96" s="22">
        <f>' MID Term 1'!Q93+'MID Term 2'!J93</f>
        <v>22.8</v>
      </c>
      <c r="H96" s="20">
        <f>' MID Term 1'!R93+'MID Term 2'!N93</f>
        <v>23.8</v>
      </c>
      <c r="I96" s="22">
        <f t="shared" ref="I96:M96" si="89">IF((D96/$D$8)&gt;=$I$8,1,0)</f>
        <v>1</v>
      </c>
      <c r="J96" s="22">
        <f t="shared" si="89"/>
        <v>1</v>
      </c>
      <c r="K96" s="22">
        <f t="shared" si="89"/>
        <v>1</v>
      </c>
      <c r="L96" s="22">
        <f t="shared" si="89"/>
        <v>1</v>
      </c>
      <c r="M96" s="22">
        <f t="shared" si="89"/>
        <v>1</v>
      </c>
      <c r="N96" s="22">
        <f t="shared" si="1"/>
        <v>112</v>
      </c>
      <c r="O96" s="22">
        <f t="shared" si="2"/>
        <v>56</v>
      </c>
      <c r="P96" s="22">
        <f t="shared" si="3"/>
        <v>56</v>
      </c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 x14ac:dyDescent="0.35">
      <c r="A97" s="48">
        <f>'Sessional + End Term Assessment'!A95</f>
        <v>88</v>
      </c>
      <c r="B97" s="49" t="str">
        <f>'Sessional + End Term Assessment'!B95</f>
        <v>23ETCCS088</v>
      </c>
      <c r="C97" s="66" t="str">
        <f>'Sessional + End Term Assessment'!C95</f>
        <v>MS.ISHI BHAVSAR</v>
      </c>
      <c r="D97" s="22">
        <f>' MID Term 1'!D94+'MID Term 2'!D94</f>
        <v>25</v>
      </c>
      <c r="E97" s="22">
        <f>' MID Term 1'!H94+'MID Term 2'!E94</f>
        <v>26</v>
      </c>
      <c r="F97" s="22">
        <f>' MID Term 1'!L94+'MID Term 2'!F94</f>
        <v>22.800000000000008</v>
      </c>
      <c r="G97" s="22">
        <f>' MID Term 1'!Q94+'MID Term 2'!J94</f>
        <v>25.599999999999998</v>
      </c>
      <c r="H97" s="20">
        <f>' MID Term 1'!R94+'MID Term 2'!N94</f>
        <v>26.599999999999998</v>
      </c>
      <c r="I97" s="22">
        <f t="shared" ref="I97:M97" si="90">IF((D97/$D$8)&gt;=$I$8,1,0)</f>
        <v>1</v>
      </c>
      <c r="J97" s="22">
        <f t="shared" si="90"/>
        <v>1</v>
      </c>
      <c r="K97" s="22">
        <f t="shared" si="90"/>
        <v>1</v>
      </c>
      <c r="L97" s="22">
        <f t="shared" si="90"/>
        <v>1</v>
      </c>
      <c r="M97" s="22">
        <f t="shared" si="90"/>
        <v>1</v>
      </c>
      <c r="N97" s="22">
        <f t="shared" si="1"/>
        <v>126</v>
      </c>
      <c r="O97" s="22">
        <f t="shared" si="2"/>
        <v>63</v>
      </c>
      <c r="P97" s="22">
        <f t="shared" si="3"/>
        <v>63</v>
      </c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 x14ac:dyDescent="0.35">
      <c r="A98" s="48">
        <f>'Sessional + End Term Assessment'!A96</f>
        <v>89</v>
      </c>
      <c r="B98" s="49" t="str">
        <f>'Sessional + End Term Assessment'!B96</f>
        <v>23ETCCS089</v>
      </c>
      <c r="C98" s="66" t="str">
        <f>'Sessional + End Term Assessment'!C96</f>
        <v>MS.KAJAL JOSHI</v>
      </c>
      <c r="D98" s="22">
        <f>' MID Term 1'!D95+'MID Term 2'!D95</f>
        <v>23</v>
      </c>
      <c r="E98" s="22">
        <f>' MID Term 1'!H95+'MID Term 2'!E95</f>
        <v>24</v>
      </c>
      <c r="F98" s="22">
        <f>' MID Term 1'!L95+'MID Term 2'!F95</f>
        <v>21.200000000000003</v>
      </c>
      <c r="G98" s="22">
        <f>' MID Term 1'!Q95+'MID Term 2'!J95</f>
        <v>23.733333333333334</v>
      </c>
      <c r="H98" s="20">
        <f>' MID Term 1'!R95+'MID Term 2'!N95</f>
        <v>24.733333333333334</v>
      </c>
      <c r="I98" s="22">
        <f t="shared" ref="I98:M98" si="91">IF((D98/$D$8)&gt;=$I$8,1,0)</f>
        <v>1</v>
      </c>
      <c r="J98" s="22">
        <f t="shared" si="91"/>
        <v>1</v>
      </c>
      <c r="K98" s="22">
        <f t="shared" si="91"/>
        <v>1</v>
      </c>
      <c r="L98" s="22">
        <f t="shared" si="91"/>
        <v>1</v>
      </c>
      <c r="M98" s="22">
        <f t="shared" si="91"/>
        <v>1</v>
      </c>
      <c r="N98" s="22">
        <f t="shared" si="1"/>
        <v>116.66666666666667</v>
      </c>
      <c r="O98" s="22">
        <f t="shared" si="2"/>
        <v>58</v>
      </c>
      <c r="P98" s="22">
        <f t="shared" si="3"/>
        <v>58</v>
      </c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 x14ac:dyDescent="0.35">
      <c r="A99" s="48">
        <f>'Sessional + End Term Assessment'!A97</f>
        <v>90</v>
      </c>
      <c r="B99" s="49" t="str">
        <f>'Sessional + End Term Assessment'!B97</f>
        <v>23ETCCS090</v>
      </c>
      <c r="C99" s="66" t="str">
        <f>'Sessional + End Term Assessment'!C97</f>
        <v>MS.KASHISH SONI</v>
      </c>
      <c r="D99" s="22">
        <f>' MID Term 1'!D96+'MID Term 2'!D96</f>
        <v>24</v>
      </c>
      <c r="E99" s="22">
        <f>' MID Term 1'!H96+'MID Term 2'!E96</f>
        <v>25</v>
      </c>
      <c r="F99" s="22">
        <f>' MID Term 1'!L96+'MID Term 2'!F96</f>
        <v>22.000000000000004</v>
      </c>
      <c r="G99" s="22">
        <f>' MID Term 1'!Q96+'MID Term 2'!J96</f>
        <v>24.666666666666668</v>
      </c>
      <c r="H99" s="20">
        <f>' MID Term 1'!R96+'MID Term 2'!N96</f>
        <v>25.666666666666668</v>
      </c>
      <c r="I99" s="22">
        <f t="shared" ref="I99:M99" si="92">IF((D99/$D$8)&gt;=$I$8,1,0)</f>
        <v>1</v>
      </c>
      <c r="J99" s="22">
        <f t="shared" si="92"/>
        <v>1</v>
      </c>
      <c r="K99" s="22">
        <f t="shared" si="92"/>
        <v>1</v>
      </c>
      <c r="L99" s="22">
        <f t="shared" si="92"/>
        <v>1</v>
      </c>
      <c r="M99" s="22">
        <f t="shared" si="92"/>
        <v>1</v>
      </c>
      <c r="N99" s="22">
        <f t="shared" si="1"/>
        <v>121.33333333333334</v>
      </c>
      <c r="O99" s="22">
        <f t="shared" si="2"/>
        <v>61</v>
      </c>
      <c r="P99" s="22">
        <f t="shared" si="3"/>
        <v>61</v>
      </c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 x14ac:dyDescent="0.35">
      <c r="A100" s="48">
        <f>'Sessional + End Term Assessment'!A98</f>
        <v>91</v>
      </c>
      <c r="B100" s="49" t="str">
        <f>'Sessional + End Term Assessment'!B98</f>
        <v>23ETCCS091</v>
      </c>
      <c r="C100" s="66" t="str">
        <f>'Sessional + End Term Assessment'!C98</f>
        <v>MS.KINSHUL YADAV</v>
      </c>
      <c r="D100" s="22">
        <f>' MID Term 1'!D97+'MID Term 2'!D97</f>
        <v>23</v>
      </c>
      <c r="E100" s="22">
        <f>' MID Term 1'!H97+'MID Term 2'!E97</f>
        <v>24</v>
      </c>
      <c r="F100" s="22">
        <f>' MID Term 1'!L97+'MID Term 2'!F97</f>
        <v>21.200000000000003</v>
      </c>
      <c r="G100" s="22">
        <f>' MID Term 1'!Q97+'MID Term 2'!J97</f>
        <v>23.733333333333334</v>
      </c>
      <c r="H100" s="20">
        <f>' MID Term 1'!R97+'MID Term 2'!N97</f>
        <v>24.733333333333334</v>
      </c>
      <c r="I100" s="22">
        <f t="shared" ref="I100:M100" si="93">IF((D100/$D$8)&gt;=$I$8,1,0)</f>
        <v>1</v>
      </c>
      <c r="J100" s="22">
        <f t="shared" si="93"/>
        <v>1</v>
      </c>
      <c r="K100" s="22">
        <f t="shared" si="93"/>
        <v>1</v>
      </c>
      <c r="L100" s="22">
        <f t="shared" si="93"/>
        <v>1</v>
      </c>
      <c r="M100" s="22">
        <f t="shared" si="93"/>
        <v>1</v>
      </c>
      <c r="N100" s="22">
        <f t="shared" si="1"/>
        <v>116.66666666666667</v>
      </c>
      <c r="O100" s="22">
        <f t="shared" si="2"/>
        <v>58</v>
      </c>
      <c r="P100" s="22">
        <f t="shared" si="3"/>
        <v>58</v>
      </c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 x14ac:dyDescent="0.35">
      <c r="A101" s="48">
        <f>'Sessional + End Term Assessment'!A99</f>
        <v>92</v>
      </c>
      <c r="B101" s="49" t="str">
        <f>'Sessional + End Term Assessment'!B99</f>
        <v>23ETCCS092</v>
      </c>
      <c r="C101" s="66" t="str">
        <f>'Sessional + End Term Assessment'!C99</f>
        <v>MS.KUMKUM LOHIYA</v>
      </c>
      <c r="D101" s="22">
        <f>' MID Term 1'!D98+'MID Term 2'!D98</f>
        <v>26</v>
      </c>
      <c r="E101" s="22">
        <f>' MID Term 1'!H98+'MID Term 2'!E98</f>
        <v>27</v>
      </c>
      <c r="F101" s="22">
        <f>' MID Term 1'!L98+'MID Term 2'!F98</f>
        <v>23.599999999999994</v>
      </c>
      <c r="G101" s="22">
        <f>' MID Term 1'!Q98+'MID Term 2'!J98</f>
        <v>26.533333333333331</v>
      </c>
      <c r="H101" s="20">
        <f>' MID Term 1'!R98+'MID Term 2'!N98</f>
        <v>27.533333333333331</v>
      </c>
      <c r="I101" s="22">
        <f t="shared" ref="I101:M101" si="94">IF((D101/$D$8)&gt;=$I$8,1,0)</f>
        <v>1</v>
      </c>
      <c r="J101" s="22">
        <f t="shared" si="94"/>
        <v>1</v>
      </c>
      <c r="K101" s="22">
        <f t="shared" si="94"/>
        <v>1</v>
      </c>
      <c r="L101" s="22">
        <f t="shared" si="94"/>
        <v>1</v>
      </c>
      <c r="M101" s="22">
        <f t="shared" si="94"/>
        <v>1</v>
      </c>
      <c r="N101" s="22">
        <f t="shared" si="1"/>
        <v>130.66666666666666</v>
      </c>
      <c r="O101" s="22">
        <f t="shared" si="2"/>
        <v>65</v>
      </c>
      <c r="P101" s="22">
        <f t="shared" si="3"/>
        <v>65</v>
      </c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 x14ac:dyDescent="0.35">
      <c r="A102" s="48">
        <f>'Sessional + End Term Assessment'!A100</f>
        <v>93</v>
      </c>
      <c r="B102" s="49" t="str">
        <f>'Sessional + End Term Assessment'!B100</f>
        <v>23ETCCS093</v>
      </c>
      <c r="C102" s="66" t="str">
        <f>'Sessional + End Term Assessment'!C100</f>
        <v>MS.LUBHANSHI RATHORE</v>
      </c>
      <c r="D102" s="22">
        <f>' MID Term 1'!D99+'MID Term 2'!D99</f>
        <v>22</v>
      </c>
      <c r="E102" s="22">
        <f>' MID Term 1'!H99+'MID Term 2'!E99</f>
        <v>23</v>
      </c>
      <c r="F102" s="22">
        <f>' MID Term 1'!L99+'MID Term 2'!F99</f>
        <v>20.400000000000002</v>
      </c>
      <c r="G102" s="22">
        <f>' MID Term 1'!Q99+'MID Term 2'!J99</f>
        <v>22.8</v>
      </c>
      <c r="H102" s="20">
        <f>' MID Term 1'!R99+'MID Term 2'!N99</f>
        <v>23.8</v>
      </c>
      <c r="I102" s="22">
        <f t="shared" ref="I102:M102" si="95">IF((D102/$D$8)&gt;=$I$8,1,0)</f>
        <v>1</v>
      </c>
      <c r="J102" s="22">
        <f t="shared" si="95"/>
        <v>1</v>
      </c>
      <c r="K102" s="22">
        <f t="shared" si="95"/>
        <v>1</v>
      </c>
      <c r="L102" s="22">
        <f t="shared" si="95"/>
        <v>1</v>
      </c>
      <c r="M102" s="22">
        <f t="shared" si="95"/>
        <v>1</v>
      </c>
      <c r="N102" s="22">
        <f t="shared" si="1"/>
        <v>112</v>
      </c>
      <c r="O102" s="22">
        <f t="shared" si="2"/>
        <v>56</v>
      </c>
      <c r="P102" s="22">
        <f t="shared" si="3"/>
        <v>56</v>
      </c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 x14ac:dyDescent="0.35">
      <c r="A103" s="48">
        <f>'Sessional + End Term Assessment'!A101</f>
        <v>94</v>
      </c>
      <c r="B103" s="49" t="str">
        <f>'Sessional + End Term Assessment'!B101</f>
        <v>23ETCCS094</v>
      </c>
      <c r="C103" s="66" t="str">
        <f>'Sessional + End Term Assessment'!C101</f>
        <v>MS.LUCKY OJHA</v>
      </c>
      <c r="D103" s="22">
        <f>' MID Term 1'!D100+'MID Term 2'!D100</f>
        <v>26</v>
      </c>
      <c r="E103" s="22">
        <f>' MID Term 1'!H100+'MID Term 2'!E100</f>
        <v>27</v>
      </c>
      <c r="F103" s="22">
        <f>' MID Term 1'!L100+'MID Term 2'!F100</f>
        <v>23.599999999999994</v>
      </c>
      <c r="G103" s="22">
        <f>' MID Term 1'!Q100+'MID Term 2'!J100</f>
        <v>26.533333333333331</v>
      </c>
      <c r="H103" s="20">
        <f>' MID Term 1'!R100+'MID Term 2'!N100</f>
        <v>27.533333333333331</v>
      </c>
      <c r="I103" s="22">
        <f t="shared" ref="I103:M103" si="96">IF((D103/$D$8)&gt;=$I$8,1,0)</f>
        <v>1</v>
      </c>
      <c r="J103" s="22">
        <f t="shared" si="96"/>
        <v>1</v>
      </c>
      <c r="K103" s="22">
        <f t="shared" si="96"/>
        <v>1</v>
      </c>
      <c r="L103" s="22">
        <f t="shared" si="96"/>
        <v>1</v>
      </c>
      <c r="M103" s="22">
        <f t="shared" si="96"/>
        <v>1</v>
      </c>
      <c r="N103" s="22">
        <f t="shared" si="1"/>
        <v>130.66666666666666</v>
      </c>
      <c r="O103" s="22">
        <f t="shared" si="2"/>
        <v>65</v>
      </c>
      <c r="P103" s="22">
        <f t="shared" si="3"/>
        <v>65</v>
      </c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 x14ac:dyDescent="0.35">
      <c r="A104" s="48">
        <f>'Sessional + End Term Assessment'!A102</f>
        <v>95</v>
      </c>
      <c r="B104" s="49" t="str">
        <f>'Sessional + End Term Assessment'!B102</f>
        <v>23ETCCS095</v>
      </c>
      <c r="C104" s="66" t="str">
        <f>'Sessional + End Term Assessment'!C102</f>
        <v>MS.MAHIMA KUMAWAT</v>
      </c>
      <c r="D104" s="22">
        <f>' MID Term 1'!D101+'MID Term 2'!D101</f>
        <v>22</v>
      </c>
      <c r="E104" s="22">
        <f>' MID Term 1'!H101+'MID Term 2'!E101</f>
        <v>23</v>
      </c>
      <c r="F104" s="22">
        <f>' MID Term 1'!L101+'MID Term 2'!F101</f>
        <v>20.400000000000002</v>
      </c>
      <c r="G104" s="22">
        <f>' MID Term 1'!Q101+'MID Term 2'!J101</f>
        <v>22.8</v>
      </c>
      <c r="H104" s="20">
        <f>' MID Term 1'!R101+'MID Term 2'!N101</f>
        <v>23.8</v>
      </c>
      <c r="I104" s="22">
        <f t="shared" ref="I104:M104" si="97">IF((D104/$D$8)&gt;=$I$8,1,0)</f>
        <v>1</v>
      </c>
      <c r="J104" s="22">
        <f t="shared" si="97"/>
        <v>1</v>
      </c>
      <c r="K104" s="22">
        <f t="shared" si="97"/>
        <v>1</v>
      </c>
      <c r="L104" s="22">
        <f t="shared" si="97"/>
        <v>1</v>
      </c>
      <c r="M104" s="22">
        <f t="shared" si="97"/>
        <v>1</v>
      </c>
      <c r="N104" s="22">
        <f t="shared" si="1"/>
        <v>112</v>
      </c>
      <c r="O104" s="22">
        <f t="shared" si="2"/>
        <v>56</v>
      </c>
      <c r="P104" s="22">
        <f t="shared" si="3"/>
        <v>56</v>
      </c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 x14ac:dyDescent="0.35">
      <c r="A105" s="48">
        <f>'Sessional + End Term Assessment'!A103</f>
        <v>96</v>
      </c>
      <c r="B105" s="49" t="str">
        <f>'Sessional + End Term Assessment'!B103</f>
        <v>23ETCCS096</v>
      </c>
      <c r="C105" s="66" t="str">
        <f>'Sessional + End Term Assessment'!C103</f>
        <v>MS.MAHIMA RAO</v>
      </c>
      <c r="D105" s="22">
        <f>' MID Term 1'!D102+'MID Term 2'!D102</f>
        <v>22</v>
      </c>
      <c r="E105" s="22">
        <f>' MID Term 1'!H102+'MID Term 2'!E102</f>
        <v>23</v>
      </c>
      <c r="F105" s="22">
        <f>' MID Term 1'!L102+'MID Term 2'!F102</f>
        <v>17.599999999999998</v>
      </c>
      <c r="G105" s="22">
        <f>' MID Term 1'!Q102+'MID Term 2'!J102</f>
        <v>21.866666666666671</v>
      </c>
      <c r="H105" s="20">
        <f>' MID Term 1'!R102+'MID Term 2'!N102</f>
        <v>22.866666666666671</v>
      </c>
      <c r="I105" s="22">
        <f t="shared" ref="I105:M105" si="98">IF((D105/$D$8)&gt;=$I$8,1,0)</f>
        <v>1</v>
      </c>
      <c r="J105" s="22">
        <f t="shared" si="98"/>
        <v>1</v>
      </c>
      <c r="K105" s="22">
        <f t="shared" si="98"/>
        <v>0</v>
      </c>
      <c r="L105" s="22">
        <f t="shared" si="98"/>
        <v>1</v>
      </c>
      <c r="M105" s="22">
        <f t="shared" si="98"/>
        <v>1</v>
      </c>
      <c r="N105" s="22">
        <f t="shared" si="1"/>
        <v>107.33333333333334</v>
      </c>
      <c r="O105" s="22">
        <f t="shared" si="2"/>
        <v>54</v>
      </c>
      <c r="P105" s="22">
        <f t="shared" si="3"/>
        <v>54</v>
      </c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 x14ac:dyDescent="0.35">
      <c r="A106" s="48">
        <f>'Sessional + End Term Assessment'!A104</f>
        <v>97</v>
      </c>
      <c r="B106" s="49" t="str">
        <f>'Sessional + End Term Assessment'!B104</f>
        <v>23ETCCS097</v>
      </c>
      <c r="C106" s="66" t="str">
        <f>'Sessional + End Term Assessment'!C104</f>
        <v>MS.MANSI LOHAR</v>
      </c>
      <c r="D106" s="22">
        <f>' MID Term 1'!D103+'MID Term 2'!D103</f>
        <v>21</v>
      </c>
      <c r="E106" s="22">
        <f>' MID Term 1'!H103+'MID Term 2'!E103</f>
        <v>22</v>
      </c>
      <c r="F106" s="22">
        <f>' MID Term 1'!L103+'MID Term 2'!F103</f>
        <v>16.799999999999997</v>
      </c>
      <c r="G106" s="22">
        <f>' MID Term 1'!Q103+'MID Term 2'!J103</f>
        <v>20.93333333333333</v>
      </c>
      <c r="H106" s="20">
        <f>' MID Term 1'!R103+'MID Term 2'!N103</f>
        <v>21.93333333333333</v>
      </c>
      <c r="I106" s="22">
        <f t="shared" ref="I106:M106" si="99">IF((D106/$D$8)&gt;=$I$8,1,0)</f>
        <v>1</v>
      </c>
      <c r="J106" s="22">
        <f t="shared" si="99"/>
        <v>1</v>
      </c>
      <c r="K106" s="22">
        <f t="shared" si="99"/>
        <v>0</v>
      </c>
      <c r="L106" s="22">
        <f t="shared" si="99"/>
        <v>1</v>
      </c>
      <c r="M106" s="22">
        <f t="shared" si="99"/>
        <v>1</v>
      </c>
      <c r="N106" s="22">
        <f t="shared" si="1"/>
        <v>102.66666666666666</v>
      </c>
      <c r="O106" s="22">
        <f t="shared" si="2"/>
        <v>51</v>
      </c>
      <c r="P106" s="22">
        <f t="shared" si="3"/>
        <v>51</v>
      </c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 x14ac:dyDescent="0.35">
      <c r="A107" s="48">
        <f>'Sessional + End Term Assessment'!A105</f>
        <v>98</v>
      </c>
      <c r="B107" s="49" t="str">
        <f>'Sessional + End Term Assessment'!B105</f>
        <v>23ETCCS098</v>
      </c>
      <c r="C107" s="66" t="str">
        <f>'Sessional + End Term Assessment'!C105</f>
        <v>MS.MONIKA PATEL</v>
      </c>
      <c r="D107" s="22">
        <f>' MID Term 1'!D104+'MID Term 2'!D104</f>
        <v>20</v>
      </c>
      <c r="E107" s="22">
        <f>' MID Term 1'!H104+'MID Term 2'!E104</f>
        <v>21</v>
      </c>
      <c r="F107" s="22">
        <f>' MID Term 1'!L104+'MID Term 2'!F104</f>
        <v>16</v>
      </c>
      <c r="G107" s="22">
        <f>' MID Term 1'!Q104+'MID Term 2'!J104</f>
        <v>20</v>
      </c>
      <c r="H107" s="20">
        <f>' MID Term 1'!R104+'MID Term 2'!N104</f>
        <v>21</v>
      </c>
      <c r="I107" s="22">
        <f t="shared" ref="I107:M107" si="100">IF((D107/$D$8)&gt;=$I$8,1,0)</f>
        <v>1</v>
      </c>
      <c r="J107" s="22">
        <f t="shared" si="100"/>
        <v>1</v>
      </c>
      <c r="K107" s="22">
        <f t="shared" si="100"/>
        <v>0</v>
      </c>
      <c r="L107" s="22">
        <f t="shared" si="100"/>
        <v>1</v>
      </c>
      <c r="M107" s="22">
        <f t="shared" si="100"/>
        <v>1</v>
      </c>
      <c r="N107" s="22">
        <f t="shared" si="1"/>
        <v>98</v>
      </c>
      <c r="O107" s="22">
        <f t="shared" si="2"/>
        <v>49</v>
      </c>
      <c r="P107" s="22">
        <f t="shared" si="3"/>
        <v>49</v>
      </c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 x14ac:dyDescent="0.35">
      <c r="A108" s="48">
        <f>'Sessional + End Term Assessment'!A106</f>
        <v>99</v>
      </c>
      <c r="B108" s="49" t="str">
        <f>'Sessional + End Term Assessment'!B106</f>
        <v>23ETCCS099</v>
      </c>
      <c r="C108" s="66" t="str">
        <f>'Sessional + End Term Assessment'!C106</f>
        <v>MS.MOXI TAK</v>
      </c>
      <c r="D108" s="22">
        <f>' MID Term 1'!D105+'MID Term 2'!D105</f>
        <v>25</v>
      </c>
      <c r="E108" s="22">
        <f>' MID Term 1'!H105+'MID Term 2'!E105</f>
        <v>26</v>
      </c>
      <c r="F108" s="22">
        <f>' MID Term 1'!L105+'MID Term 2'!F105</f>
        <v>22.800000000000008</v>
      </c>
      <c r="G108" s="22">
        <f>' MID Term 1'!Q105+'MID Term 2'!J105</f>
        <v>25.599999999999998</v>
      </c>
      <c r="H108" s="20">
        <f>' MID Term 1'!R105+'MID Term 2'!N105</f>
        <v>26.599999999999998</v>
      </c>
      <c r="I108" s="22">
        <f t="shared" ref="I108:M108" si="101">IF((D108/$D$8)&gt;=$I$8,1,0)</f>
        <v>1</v>
      </c>
      <c r="J108" s="22">
        <f t="shared" si="101"/>
        <v>1</v>
      </c>
      <c r="K108" s="22">
        <f t="shared" si="101"/>
        <v>1</v>
      </c>
      <c r="L108" s="22">
        <f t="shared" si="101"/>
        <v>1</v>
      </c>
      <c r="M108" s="22">
        <f t="shared" si="101"/>
        <v>1</v>
      </c>
      <c r="N108" s="22">
        <f t="shared" si="1"/>
        <v>126</v>
      </c>
      <c r="O108" s="22">
        <f t="shared" si="2"/>
        <v>63</v>
      </c>
      <c r="P108" s="22">
        <f t="shared" si="3"/>
        <v>63</v>
      </c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 x14ac:dyDescent="0.35">
      <c r="A109" s="48">
        <f>'Sessional + End Term Assessment'!A107</f>
        <v>100</v>
      </c>
      <c r="B109" s="49" t="str">
        <f>'Sessional + End Term Assessment'!B107</f>
        <v>23ETCCS100</v>
      </c>
      <c r="C109" s="66" t="str">
        <f>'Sessional + End Term Assessment'!C107</f>
        <v>MS.REENA AUDICHYA</v>
      </c>
      <c r="D109" s="22">
        <f>' MID Term 1'!D106+'MID Term 2'!D106</f>
        <v>25</v>
      </c>
      <c r="E109" s="22">
        <f>' MID Term 1'!H106+'MID Term 2'!E106</f>
        <v>26</v>
      </c>
      <c r="F109" s="22">
        <f>' MID Term 1'!L106+'MID Term 2'!F106</f>
        <v>22.800000000000008</v>
      </c>
      <c r="G109" s="22">
        <f>' MID Term 1'!Q106+'MID Term 2'!J106</f>
        <v>25.599999999999998</v>
      </c>
      <c r="H109" s="20">
        <f>' MID Term 1'!R106+'MID Term 2'!N106</f>
        <v>26.599999999999998</v>
      </c>
      <c r="I109" s="22">
        <f t="shared" ref="I109:M109" si="102">IF((D109/$D$8)&gt;=$I$8,1,0)</f>
        <v>1</v>
      </c>
      <c r="J109" s="22">
        <f t="shared" si="102"/>
        <v>1</v>
      </c>
      <c r="K109" s="22">
        <f t="shared" si="102"/>
        <v>1</v>
      </c>
      <c r="L109" s="22">
        <f t="shared" si="102"/>
        <v>1</v>
      </c>
      <c r="M109" s="22">
        <f t="shared" si="102"/>
        <v>1</v>
      </c>
      <c r="N109" s="22">
        <f t="shared" si="1"/>
        <v>126</v>
      </c>
      <c r="O109" s="22">
        <f t="shared" si="2"/>
        <v>63</v>
      </c>
      <c r="P109" s="22">
        <f t="shared" si="3"/>
        <v>63</v>
      </c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 x14ac:dyDescent="0.35">
      <c r="A110" s="48">
        <f>'Sessional + End Term Assessment'!A108</f>
        <v>101</v>
      </c>
      <c r="B110" s="49" t="str">
        <f>'Sessional + End Term Assessment'!B108</f>
        <v>23ETCCS101</v>
      </c>
      <c r="C110" s="66" t="str">
        <f>'Sessional + End Term Assessment'!C108</f>
        <v>MS.TAYSIDDHI MADHVI BHAVSAR</v>
      </c>
      <c r="D110" s="22">
        <f>' MID Term 1'!D107+'MID Term 2'!D107</f>
        <v>25</v>
      </c>
      <c r="E110" s="22">
        <f>' MID Term 1'!H107+'MID Term 2'!E107</f>
        <v>26</v>
      </c>
      <c r="F110" s="22">
        <f>' MID Term 1'!L107+'MID Term 2'!F107</f>
        <v>22.800000000000008</v>
      </c>
      <c r="G110" s="22">
        <f>' MID Term 1'!Q107+'MID Term 2'!J107</f>
        <v>25.599999999999998</v>
      </c>
      <c r="H110" s="20">
        <f>' MID Term 1'!R107+'MID Term 2'!N107</f>
        <v>26.599999999999998</v>
      </c>
      <c r="I110" s="22">
        <f t="shared" ref="I110:M110" si="103">IF((D110/$D$8)&gt;=$I$8,1,0)</f>
        <v>1</v>
      </c>
      <c r="J110" s="22">
        <f t="shared" si="103"/>
        <v>1</v>
      </c>
      <c r="K110" s="22">
        <f t="shared" si="103"/>
        <v>1</v>
      </c>
      <c r="L110" s="22">
        <f t="shared" si="103"/>
        <v>1</v>
      </c>
      <c r="M110" s="22">
        <f t="shared" si="103"/>
        <v>1</v>
      </c>
      <c r="N110" s="22">
        <f t="shared" si="1"/>
        <v>126</v>
      </c>
      <c r="O110" s="22">
        <f t="shared" si="2"/>
        <v>63</v>
      </c>
      <c r="P110" s="22">
        <f t="shared" si="3"/>
        <v>63</v>
      </c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 x14ac:dyDescent="0.35">
      <c r="A111" s="48">
        <f>'Sessional + End Term Assessment'!A109</f>
        <v>102</v>
      </c>
      <c r="B111" s="49" t="str">
        <f>'Sessional + End Term Assessment'!B109</f>
        <v>23ETCCS102</v>
      </c>
      <c r="C111" s="66" t="str">
        <f>'Sessional + End Term Assessment'!C109</f>
        <v>MS.USHA KUNWAR CHUNDAWAT</v>
      </c>
      <c r="D111" s="22">
        <f>' MID Term 1'!D108+'MID Term 2'!D108</f>
        <v>24</v>
      </c>
      <c r="E111" s="22">
        <f>' MID Term 1'!H108+'MID Term 2'!E108</f>
        <v>25</v>
      </c>
      <c r="F111" s="22">
        <f>' MID Term 1'!L108+'MID Term 2'!F108</f>
        <v>22.000000000000004</v>
      </c>
      <c r="G111" s="22">
        <f>' MID Term 1'!Q108+'MID Term 2'!J108</f>
        <v>24.666666666666668</v>
      </c>
      <c r="H111" s="20">
        <f>' MID Term 1'!R108+'MID Term 2'!N108</f>
        <v>25.666666666666668</v>
      </c>
      <c r="I111" s="22">
        <f t="shared" ref="I111:M111" si="104">IF((D111/$D$8)&gt;=$I$8,1,0)</f>
        <v>1</v>
      </c>
      <c r="J111" s="22">
        <f t="shared" si="104"/>
        <v>1</v>
      </c>
      <c r="K111" s="22">
        <f t="shared" si="104"/>
        <v>1</v>
      </c>
      <c r="L111" s="22">
        <f t="shared" si="104"/>
        <v>1</v>
      </c>
      <c r="M111" s="22">
        <f t="shared" si="104"/>
        <v>1</v>
      </c>
      <c r="N111" s="22">
        <f t="shared" si="1"/>
        <v>121.33333333333334</v>
      </c>
      <c r="O111" s="22">
        <f t="shared" si="2"/>
        <v>61</v>
      </c>
      <c r="P111" s="22">
        <f t="shared" si="3"/>
        <v>61</v>
      </c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 x14ac:dyDescent="0.35">
      <c r="A112" s="48">
        <f>'Sessional + End Term Assessment'!A110</f>
        <v>103</v>
      </c>
      <c r="B112" s="49" t="str">
        <f>'Sessional + End Term Assessment'!B110</f>
        <v>23ETCCS103</v>
      </c>
      <c r="C112" s="66" t="str">
        <f>'Sessional + End Term Assessment'!C110</f>
        <v>MUDIT GUPTA</v>
      </c>
      <c r="D112" s="22">
        <f>' MID Term 1'!D109+'MID Term 2'!D109</f>
        <v>24</v>
      </c>
      <c r="E112" s="22">
        <f>' MID Term 1'!H109+'MID Term 2'!E109</f>
        <v>25</v>
      </c>
      <c r="F112" s="22">
        <f>' MID Term 1'!L109+'MID Term 2'!F109</f>
        <v>22.000000000000004</v>
      </c>
      <c r="G112" s="22">
        <f>' MID Term 1'!Q109+'MID Term 2'!J109</f>
        <v>24.666666666666668</v>
      </c>
      <c r="H112" s="20">
        <f>' MID Term 1'!R109+'MID Term 2'!N109</f>
        <v>25.666666666666668</v>
      </c>
      <c r="I112" s="22">
        <f t="shared" ref="I112:M112" si="105">IF((D112/$D$8)&gt;=$I$8,1,0)</f>
        <v>1</v>
      </c>
      <c r="J112" s="22">
        <f t="shared" si="105"/>
        <v>1</v>
      </c>
      <c r="K112" s="22">
        <f t="shared" si="105"/>
        <v>1</v>
      </c>
      <c r="L112" s="22">
        <f t="shared" si="105"/>
        <v>1</v>
      </c>
      <c r="M112" s="22">
        <f t="shared" si="105"/>
        <v>1</v>
      </c>
      <c r="N112" s="22">
        <f t="shared" si="1"/>
        <v>121.33333333333334</v>
      </c>
      <c r="O112" s="22">
        <f t="shared" si="2"/>
        <v>61</v>
      </c>
      <c r="P112" s="22">
        <f t="shared" si="3"/>
        <v>61</v>
      </c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 x14ac:dyDescent="0.35">
      <c r="A113" s="48">
        <f>'Sessional + End Term Assessment'!A111</f>
        <v>104</v>
      </c>
      <c r="B113" s="49" t="str">
        <f>'Sessional + End Term Assessment'!B111</f>
        <v>23ETCCS104</v>
      </c>
      <c r="C113" s="66" t="str">
        <f>'Sessional + End Term Assessment'!C111</f>
        <v>NARESH SINGH BAGHEL</v>
      </c>
      <c r="D113" s="22">
        <f>' MID Term 1'!D110+'MID Term 2'!D110</f>
        <v>28</v>
      </c>
      <c r="E113" s="22">
        <f>' MID Term 1'!H110+'MID Term 2'!E110</f>
        <v>29</v>
      </c>
      <c r="F113" s="22">
        <f>' MID Term 1'!L110+'MID Term 2'!F110</f>
        <v>25.200000000000003</v>
      </c>
      <c r="G113" s="22">
        <f>' MID Term 1'!Q110+'MID Term 2'!J110</f>
        <v>28.4</v>
      </c>
      <c r="H113" s="20">
        <f>' MID Term 1'!R110+'MID Term 2'!N110</f>
        <v>29.4</v>
      </c>
      <c r="I113" s="22">
        <f t="shared" ref="I113:M113" si="106">IF((D113/$D$8)&gt;=$I$8,1,0)</f>
        <v>1</v>
      </c>
      <c r="J113" s="22">
        <f t="shared" si="106"/>
        <v>1</v>
      </c>
      <c r="K113" s="22">
        <f t="shared" si="106"/>
        <v>1</v>
      </c>
      <c r="L113" s="22">
        <f t="shared" si="106"/>
        <v>1</v>
      </c>
      <c r="M113" s="22">
        <f t="shared" si="106"/>
        <v>1</v>
      </c>
      <c r="N113" s="22">
        <f t="shared" si="1"/>
        <v>140</v>
      </c>
      <c r="O113" s="22">
        <f t="shared" si="2"/>
        <v>70</v>
      </c>
      <c r="P113" s="22">
        <f t="shared" si="3"/>
        <v>70</v>
      </c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 x14ac:dyDescent="0.35">
      <c r="A114" s="48">
        <f>'Sessional + End Term Assessment'!A112</f>
        <v>105</v>
      </c>
      <c r="B114" s="49" t="str">
        <f>'Sessional + End Term Assessment'!B112</f>
        <v>23ETCCS105</v>
      </c>
      <c r="C114" s="66" t="str">
        <f>'Sessional + End Term Assessment'!C112</f>
        <v>NASRAT ANSARI</v>
      </c>
      <c r="D114" s="22">
        <f>' MID Term 1'!D111+'MID Term 2'!D111</f>
        <v>21</v>
      </c>
      <c r="E114" s="22">
        <f>' MID Term 1'!H111+'MID Term 2'!E111</f>
        <v>22</v>
      </c>
      <c r="F114" s="22">
        <f>' MID Term 1'!L111+'MID Term 2'!F111</f>
        <v>16.799999999999997</v>
      </c>
      <c r="G114" s="22">
        <f>' MID Term 1'!Q111+'MID Term 2'!J111</f>
        <v>20.93333333333333</v>
      </c>
      <c r="H114" s="20">
        <f>' MID Term 1'!R111+'MID Term 2'!N111</f>
        <v>21.93333333333333</v>
      </c>
      <c r="I114" s="22">
        <f t="shared" ref="I114:M114" si="107">IF((D114/$D$8)&gt;=$I$8,1,0)</f>
        <v>1</v>
      </c>
      <c r="J114" s="22">
        <f t="shared" si="107"/>
        <v>1</v>
      </c>
      <c r="K114" s="22">
        <f t="shared" si="107"/>
        <v>0</v>
      </c>
      <c r="L114" s="22">
        <f t="shared" si="107"/>
        <v>1</v>
      </c>
      <c r="M114" s="22">
        <f t="shared" si="107"/>
        <v>1</v>
      </c>
      <c r="N114" s="22">
        <f t="shared" si="1"/>
        <v>102.66666666666666</v>
      </c>
      <c r="O114" s="22">
        <f t="shared" si="2"/>
        <v>51</v>
      </c>
      <c r="P114" s="22">
        <f t="shared" si="3"/>
        <v>51</v>
      </c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 x14ac:dyDescent="0.35">
      <c r="A115" s="48">
        <f>'Sessional + End Term Assessment'!A113</f>
        <v>106</v>
      </c>
      <c r="B115" s="49" t="str">
        <f>'Sessional + End Term Assessment'!B113</f>
        <v>23ETCCS106</v>
      </c>
      <c r="C115" s="66" t="str">
        <f>'Sessional + End Term Assessment'!C113</f>
        <v>NIKHIL SHARMA</v>
      </c>
      <c r="D115" s="22">
        <f>' MID Term 1'!D112+'MID Term 2'!D112</f>
        <v>19</v>
      </c>
      <c r="E115" s="22">
        <f>' MID Term 1'!H112+'MID Term 2'!E112</f>
        <v>20</v>
      </c>
      <c r="F115" s="22">
        <f>' MID Term 1'!L112+'MID Term 2'!F112</f>
        <v>15.200000000000003</v>
      </c>
      <c r="G115" s="22">
        <f>' MID Term 1'!Q112+'MID Term 2'!J112</f>
        <v>19.066666666666663</v>
      </c>
      <c r="H115" s="20">
        <f>' MID Term 1'!R112+'MID Term 2'!N112</f>
        <v>20.066666666666663</v>
      </c>
      <c r="I115" s="22">
        <f t="shared" ref="I115:M115" si="108">IF((D115/$D$8)&gt;=$I$8,1,0)</f>
        <v>0</v>
      </c>
      <c r="J115" s="22">
        <f t="shared" si="108"/>
        <v>1</v>
      </c>
      <c r="K115" s="22">
        <f t="shared" si="108"/>
        <v>0</v>
      </c>
      <c r="L115" s="22">
        <f t="shared" si="108"/>
        <v>0</v>
      </c>
      <c r="M115" s="22">
        <f t="shared" si="108"/>
        <v>1</v>
      </c>
      <c r="N115" s="22">
        <f t="shared" si="1"/>
        <v>93.333333333333329</v>
      </c>
      <c r="O115" s="22">
        <f t="shared" si="2"/>
        <v>47</v>
      </c>
      <c r="P115" s="22">
        <f t="shared" si="3"/>
        <v>47</v>
      </c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 x14ac:dyDescent="0.35">
      <c r="A116" s="48">
        <f>'Sessional + End Term Assessment'!A114</f>
        <v>107</v>
      </c>
      <c r="B116" s="49" t="str">
        <f>'Sessional + End Term Assessment'!B114</f>
        <v>23ETCCS107</v>
      </c>
      <c r="C116" s="66" t="str">
        <f>'Sessional + End Term Assessment'!C114</f>
        <v>NIKHIL SUTHAR</v>
      </c>
      <c r="D116" s="22">
        <f>' MID Term 1'!D113+'MID Term 2'!D113</f>
        <v>22</v>
      </c>
      <c r="E116" s="22">
        <f>' MID Term 1'!H113+'MID Term 2'!E113</f>
        <v>23</v>
      </c>
      <c r="F116" s="22">
        <f>' MID Term 1'!L113+'MID Term 2'!F113</f>
        <v>20.400000000000002</v>
      </c>
      <c r="G116" s="22">
        <f>' MID Term 1'!Q113+'MID Term 2'!J113</f>
        <v>22.8</v>
      </c>
      <c r="H116" s="20">
        <f>' MID Term 1'!R113+'MID Term 2'!N113</f>
        <v>23.8</v>
      </c>
      <c r="I116" s="22">
        <f t="shared" ref="I116:M116" si="109">IF((D116/$D$8)&gt;=$I$8,1,0)</f>
        <v>1</v>
      </c>
      <c r="J116" s="22">
        <f t="shared" si="109"/>
        <v>1</v>
      </c>
      <c r="K116" s="22">
        <f t="shared" si="109"/>
        <v>1</v>
      </c>
      <c r="L116" s="22">
        <f t="shared" si="109"/>
        <v>1</v>
      </c>
      <c r="M116" s="22">
        <f t="shared" si="109"/>
        <v>1</v>
      </c>
      <c r="N116" s="22">
        <f t="shared" si="1"/>
        <v>112</v>
      </c>
      <c r="O116" s="22">
        <f t="shared" si="2"/>
        <v>56</v>
      </c>
      <c r="P116" s="22">
        <f t="shared" si="3"/>
        <v>56</v>
      </c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 x14ac:dyDescent="0.35">
      <c r="A117" s="48">
        <f>'Sessional + End Term Assessment'!A115</f>
        <v>108</v>
      </c>
      <c r="B117" s="49" t="str">
        <f>'Sessional + End Term Assessment'!B115</f>
        <v>23ETCCS108</v>
      </c>
      <c r="C117" s="66" t="str">
        <f>'Sessional + End Term Assessment'!C115</f>
        <v>NIKITA DANGI</v>
      </c>
      <c r="D117" s="22">
        <f>' MID Term 1'!D114+'MID Term 2'!D114</f>
        <v>25</v>
      </c>
      <c r="E117" s="22">
        <f>' MID Term 1'!H114+'MID Term 2'!E114</f>
        <v>26</v>
      </c>
      <c r="F117" s="22">
        <f>' MID Term 1'!L114+'MID Term 2'!F114</f>
        <v>22.800000000000008</v>
      </c>
      <c r="G117" s="22">
        <f>' MID Term 1'!Q114+'MID Term 2'!J114</f>
        <v>25.599999999999998</v>
      </c>
      <c r="H117" s="20">
        <f>' MID Term 1'!R114+'MID Term 2'!N114</f>
        <v>26.599999999999998</v>
      </c>
      <c r="I117" s="22">
        <f t="shared" ref="I117:M117" si="110">IF((D117/$D$8)&gt;=$I$8,1,0)</f>
        <v>1</v>
      </c>
      <c r="J117" s="22">
        <f t="shared" si="110"/>
        <v>1</v>
      </c>
      <c r="K117" s="22">
        <f t="shared" si="110"/>
        <v>1</v>
      </c>
      <c r="L117" s="22">
        <f t="shared" si="110"/>
        <v>1</v>
      </c>
      <c r="M117" s="22">
        <f t="shared" si="110"/>
        <v>1</v>
      </c>
      <c r="N117" s="22">
        <f t="shared" si="1"/>
        <v>126</v>
      </c>
      <c r="O117" s="22">
        <f t="shared" si="2"/>
        <v>63</v>
      </c>
      <c r="P117" s="22">
        <f t="shared" si="3"/>
        <v>63</v>
      </c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 x14ac:dyDescent="0.35">
      <c r="A118" s="48">
        <f>'Sessional + End Term Assessment'!A116</f>
        <v>109</v>
      </c>
      <c r="B118" s="49" t="str">
        <f>'Sessional + End Term Assessment'!B116</f>
        <v>23ETCCS109</v>
      </c>
      <c r="C118" s="66" t="str">
        <f>'Sessional + End Term Assessment'!C116</f>
        <v>NILESH PURI</v>
      </c>
      <c r="D118" s="22">
        <f>' MID Term 1'!D115+'MID Term 2'!D115</f>
        <v>21</v>
      </c>
      <c r="E118" s="22">
        <f>' MID Term 1'!H115+'MID Term 2'!E115</f>
        <v>22</v>
      </c>
      <c r="F118" s="22">
        <f>' MID Term 1'!L115+'MID Term 2'!F115</f>
        <v>16.799999999999997</v>
      </c>
      <c r="G118" s="22">
        <f>' MID Term 1'!Q115+'MID Term 2'!J115</f>
        <v>20.93333333333333</v>
      </c>
      <c r="H118" s="20">
        <f>' MID Term 1'!R115+'MID Term 2'!N115</f>
        <v>21.93333333333333</v>
      </c>
      <c r="I118" s="22">
        <f t="shared" ref="I118:M118" si="111">IF((D118/$D$8)&gt;=$I$8,1,0)</f>
        <v>1</v>
      </c>
      <c r="J118" s="22">
        <f t="shared" si="111"/>
        <v>1</v>
      </c>
      <c r="K118" s="22">
        <f t="shared" si="111"/>
        <v>0</v>
      </c>
      <c r="L118" s="22">
        <f t="shared" si="111"/>
        <v>1</v>
      </c>
      <c r="M118" s="22">
        <f t="shared" si="111"/>
        <v>1</v>
      </c>
      <c r="N118" s="22">
        <f t="shared" si="1"/>
        <v>102.66666666666666</v>
      </c>
      <c r="O118" s="22">
        <f t="shared" si="2"/>
        <v>51</v>
      </c>
      <c r="P118" s="22">
        <f t="shared" si="3"/>
        <v>51</v>
      </c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 x14ac:dyDescent="0.35">
      <c r="A119" s="48">
        <f>'Sessional + End Term Assessment'!A117</f>
        <v>110</v>
      </c>
      <c r="B119" s="49" t="str">
        <f>'Sessional + End Term Assessment'!B117</f>
        <v>23ETCCS110</v>
      </c>
      <c r="C119" s="66" t="str">
        <f>'Sessional + End Term Assessment'!C117</f>
        <v>NISHTHA SONI</v>
      </c>
      <c r="D119" s="22">
        <f>' MID Term 1'!D116+'MID Term 2'!D116</f>
        <v>26</v>
      </c>
      <c r="E119" s="22">
        <f>' MID Term 1'!H116+'MID Term 2'!E116</f>
        <v>27</v>
      </c>
      <c r="F119" s="22">
        <f>' MID Term 1'!L116+'MID Term 2'!F116</f>
        <v>23.599999999999994</v>
      </c>
      <c r="G119" s="22">
        <f>' MID Term 1'!Q116+'MID Term 2'!J116</f>
        <v>26.533333333333331</v>
      </c>
      <c r="H119" s="20">
        <f>' MID Term 1'!R116+'MID Term 2'!N116</f>
        <v>27.533333333333331</v>
      </c>
      <c r="I119" s="22">
        <f t="shared" ref="I119:M119" si="112">IF((D119/$D$8)&gt;=$I$8,1,0)</f>
        <v>1</v>
      </c>
      <c r="J119" s="22">
        <f t="shared" si="112"/>
        <v>1</v>
      </c>
      <c r="K119" s="22">
        <f t="shared" si="112"/>
        <v>1</v>
      </c>
      <c r="L119" s="22">
        <f t="shared" si="112"/>
        <v>1</v>
      </c>
      <c r="M119" s="22">
        <f t="shared" si="112"/>
        <v>1</v>
      </c>
      <c r="N119" s="22">
        <f t="shared" si="1"/>
        <v>130.66666666666666</v>
      </c>
      <c r="O119" s="22">
        <f t="shared" si="2"/>
        <v>65</v>
      </c>
      <c r="P119" s="22">
        <f t="shared" si="3"/>
        <v>65</v>
      </c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 x14ac:dyDescent="0.35">
      <c r="A120" s="48">
        <f>'Sessional + End Term Assessment'!A118</f>
        <v>111</v>
      </c>
      <c r="B120" s="49" t="str">
        <f>'Sessional + End Term Assessment'!B118</f>
        <v>23ETCCS111</v>
      </c>
      <c r="C120" s="66" t="str">
        <f>'Sessional + End Term Assessment'!C118</f>
        <v>PALAK JAIN</v>
      </c>
      <c r="D120" s="22">
        <f>' MID Term 1'!D117+'MID Term 2'!D117</f>
        <v>23</v>
      </c>
      <c r="E120" s="22">
        <f>' MID Term 1'!H117+'MID Term 2'!E117</f>
        <v>24</v>
      </c>
      <c r="F120" s="22">
        <f>' MID Term 1'!L117+'MID Term 2'!F117</f>
        <v>21.200000000000003</v>
      </c>
      <c r="G120" s="22">
        <f>' MID Term 1'!Q117+'MID Term 2'!J117</f>
        <v>23.733333333333334</v>
      </c>
      <c r="H120" s="20">
        <f>' MID Term 1'!R117+'MID Term 2'!N117</f>
        <v>24.733333333333334</v>
      </c>
      <c r="I120" s="22">
        <f t="shared" ref="I120:M120" si="113">IF((D120/$D$8)&gt;=$I$8,1,0)</f>
        <v>1</v>
      </c>
      <c r="J120" s="22">
        <f t="shared" si="113"/>
        <v>1</v>
      </c>
      <c r="K120" s="22">
        <f t="shared" si="113"/>
        <v>1</v>
      </c>
      <c r="L120" s="22">
        <f t="shared" si="113"/>
        <v>1</v>
      </c>
      <c r="M120" s="22">
        <f t="shared" si="113"/>
        <v>1</v>
      </c>
      <c r="N120" s="22">
        <f t="shared" si="1"/>
        <v>116.66666666666667</v>
      </c>
      <c r="O120" s="22">
        <f t="shared" si="2"/>
        <v>58</v>
      </c>
      <c r="P120" s="22">
        <f t="shared" si="3"/>
        <v>58</v>
      </c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 x14ac:dyDescent="0.35">
      <c r="A121" s="48">
        <f>'Sessional + End Term Assessment'!A119</f>
        <v>112</v>
      </c>
      <c r="B121" s="49" t="str">
        <f>'Sessional + End Term Assessment'!B119</f>
        <v>23ETCCS112</v>
      </c>
      <c r="C121" s="66" t="str">
        <f>'Sessional + End Term Assessment'!C119</f>
        <v>PALAK NAGORI</v>
      </c>
      <c r="D121" s="22">
        <f>' MID Term 1'!D118+'MID Term 2'!D118</f>
        <v>25</v>
      </c>
      <c r="E121" s="22">
        <f>' MID Term 1'!H118+'MID Term 2'!E118</f>
        <v>26</v>
      </c>
      <c r="F121" s="22">
        <f>' MID Term 1'!L118+'MID Term 2'!F118</f>
        <v>22.800000000000008</v>
      </c>
      <c r="G121" s="22">
        <f>' MID Term 1'!Q118+'MID Term 2'!J118</f>
        <v>25.599999999999998</v>
      </c>
      <c r="H121" s="20">
        <f>' MID Term 1'!R118+'MID Term 2'!N118</f>
        <v>26.599999999999998</v>
      </c>
      <c r="I121" s="22">
        <f t="shared" ref="I121:M121" si="114">IF((D121/$D$8)&gt;=$I$8,1,0)</f>
        <v>1</v>
      </c>
      <c r="J121" s="22">
        <f t="shared" si="114"/>
        <v>1</v>
      </c>
      <c r="K121" s="22">
        <f t="shared" si="114"/>
        <v>1</v>
      </c>
      <c r="L121" s="22">
        <f t="shared" si="114"/>
        <v>1</v>
      </c>
      <c r="M121" s="22">
        <f t="shared" si="114"/>
        <v>1</v>
      </c>
      <c r="N121" s="22">
        <f t="shared" si="1"/>
        <v>126</v>
      </c>
      <c r="O121" s="22">
        <f t="shared" si="2"/>
        <v>63</v>
      </c>
      <c r="P121" s="22">
        <f t="shared" si="3"/>
        <v>63</v>
      </c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 x14ac:dyDescent="0.35">
      <c r="A122" s="48">
        <f>'Sessional + End Term Assessment'!A120</f>
        <v>113</v>
      </c>
      <c r="B122" s="49" t="str">
        <f>'Sessional + End Term Assessment'!B120</f>
        <v>23ETCCS113</v>
      </c>
      <c r="C122" s="66" t="str">
        <f>'Sessional + End Term Assessment'!C120</f>
        <v>PANKAJ DANGI</v>
      </c>
      <c r="D122" s="22">
        <f>' MID Term 1'!D119+'MID Term 2'!D119</f>
        <v>25</v>
      </c>
      <c r="E122" s="22">
        <f>' MID Term 1'!H119+'MID Term 2'!E119</f>
        <v>26</v>
      </c>
      <c r="F122" s="22">
        <f>' MID Term 1'!L119+'MID Term 2'!F119</f>
        <v>22.800000000000008</v>
      </c>
      <c r="G122" s="22">
        <f>' MID Term 1'!Q119+'MID Term 2'!J119</f>
        <v>25.599999999999998</v>
      </c>
      <c r="H122" s="20">
        <f>' MID Term 1'!R119+'MID Term 2'!N119</f>
        <v>26.599999999999998</v>
      </c>
      <c r="I122" s="22">
        <f t="shared" ref="I122:M122" si="115">IF((D122/$D$8)&gt;=$I$8,1,0)</f>
        <v>1</v>
      </c>
      <c r="J122" s="22">
        <f t="shared" si="115"/>
        <v>1</v>
      </c>
      <c r="K122" s="22">
        <f t="shared" si="115"/>
        <v>1</v>
      </c>
      <c r="L122" s="22">
        <f t="shared" si="115"/>
        <v>1</v>
      </c>
      <c r="M122" s="22">
        <f t="shared" si="115"/>
        <v>1</v>
      </c>
      <c r="N122" s="22">
        <f t="shared" si="1"/>
        <v>126</v>
      </c>
      <c r="O122" s="22">
        <f t="shared" si="2"/>
        <v>63</v>
      </c>
      <c r="P122" s="22">
        <f t="shared" si="3"/>
        <v>63</v>
      </c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 x14ac:dyDescent="0.35">
      <c r="A123" s="48">
        <f>'Sessional + End Term Assessment'!A121</f>
        <v>114</v>
      </c>
      <c r="B123" s="49" t="str">
        <f>'Sessional + End Term Assessment'!B121</f>
        <v>23ETCCS114</v>
      </c>
      <c r="C123" s="66" t="str">
        <f>'Sessional + End Term Assessment'!C121</f>
        <v>PANKAJ JOSHI</v>
      </c>
      <c r="D123" s="22">
        <f>' MID Term 1'!D120+'MID Term 2'!D120</f>
        <v>21</v>
      </c>
      <c r="E123" s="22">
        <f>' MID Term 1'!H120+'MID Term 2'!E120</f>
        <v>22</v>
      </c>
      <c r="F123" s="22">
        <f>' MID Term 1'!L120+'MID Term 2'!F120</f>
        <v>16.799999999999997</v>
      </c>
      <c r="G123" s="22">
        <f>' MID Term 1'!Q120+'MID Term 2'!J120</f>
        <v>20.93333333333333</v>
      </c>
      <c r="H123" s="20">
        <f>' MID Term 1'!R120+'MID Term 2'!N120</f>
        <v>21.93333333333333</v>
      </c>
      <c r="I123" s="22">
        <f t="shared" ref="I123:M123" si="116">IF((D123/$D$8)&gt;=$I$8,1,0)</f>
        <v>1</v>
      </c>
      <c r="J123" s="22">
        <f t="shared" si="116"/>
        <v>1</v>
      </c>
      <c r="K123" s="22">
        <f t="shared" si="116"/>
        <v>0</v>
      </c>
      <c r="L123" s="22">
        <f t="shared" si="116"/>
        <v>1</v>
      </c>
      <c r="M123" s="22">
        <f t="shared" si="116"/>
        <v>1</v>
      </c>
      <c r="N123" s="22">
        <f t="shared" si="1"/>
        <v>102.66666666666666</v>
      </c>
      <c r="O123" s="22">
        <f t="shared" si="2"/>
        <v>51</v>
      </c>
      <c r="P123" s="22">
        <f t="shared" si="3"/>
        <v>51</v>
      </c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 x14ac:dyDescent="0.35">
      <c r="A124" s="48">
        <f>'Sessional + End Term Assessment'!A122</f>
        <v>115</v>
      </c>
      <c r="B124" s="49" t="str">
        <f>'Sessional + End Term Assessment'!B122</f>
        <v>23ETCCS115</v>
      </c>
      <c r="C124" s="66" t="str">
        <f>'Sessional + End Term Assessment'!C122</f>
        <v>PARIDHI MEHRA</v>
      </c>
      <c r="D124" s="22">
        <f>' MID Term 1'!D121+'MID Term 2'!D121</f>
        <v>22</v>
      </c>
      <c r="E124" s="22">
        <f>' MID Term 1'!H121+'MID Term 2'!E121</f>
        <v>23</v>
      </c>
      <c r="F124" s="22">
        <f>' MID Term 1'!L121+'MID Term 2'!F121</f>
        <v>17.599999999999998</v>
      </c>
      <c r="G124" s="22">
        <f>' MID Term 1'!Q121+'MID Term 2'!J121</f>
        <v>21.866666666666671</v>
      </c>
      <c r="H124" s="20">
        <f>' MID Term 1'!R121+'MID Term 2'!N121</f>
        <v>22.866666666666671</v>
      </c>
      <c r="I124" s="22">
        <f t="shared" ref="I124:M124" si="117">IF((D124/$D$8)&gt;=$I$8,1,0)</f>
        <v>1</v>
      </c>
      <c r="J124" s="22">
        <f t="shared" si="117"/>
        <v>1</v>
      </c>
      <c r="K124" s="22">
        <f t="shared" si="117"/>
        <v>0</v>
      </c>
      <c r="L124" s="22">
        <f t="shared" si="117"/>
        <v>1</v>
      </c>
      <c r="M124" s="22">
        <f t="shared" si="117"/>
        <v>1</v>
      </c>
      <c r="N124" s="22">
        <f t="shared" si="1"/>
        <v>107.33333333333334</v>
      </c>
      <c r="O124" s="22">
        <f t="shared" si="2"/>
        <v>54</v>
      </c>
      <c r="P124" s="22">
        <f t="shared" si="3"/>
        <v>54</v>
      </c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 x14ac:dyDescent="0.35">
      <c r="A125" s="48">
        <f>'Sessional + End Term Assessment'!A123</f>
        <v>116</v>
      </c>
      <c r="B125" s="49" t="str">
        <f>'Sessional + End Term Assessment'!B123</f>
        <v>23ETCCS116</v>
      </c>
      <c r="C125" s="66" t="str">
        <f>'Sessional + End Term Assessment'!C123</f>
        <v>PATEL TISHANGKUMAR RAKESHKUMAR</v>
      </c>
      <c r="D125" s="22">
        <f>' MID Term 1'!D122+'MID Term 2'!D122</f>
        <v>26</v>
      </c>
      <c r="E125" s="22">
        <f>' MID Term 1'!H122+'MID Term 2'!E122</f>
        <v>27</v>
      </c>
      <c r="F125" s="22">
        <f>' MID Term 1'!L122+'MID Term 2'!F122</f>
        <v>23.599999999999994</v>
      </c>
      <c r="G125" s="22">
        <f>' MID Term 1'!Q122+'MID Term 2'!J122</f>
        <v>26.533333333333331</v>
      </c>
      <c r="H125" s="20">
        <f>' MID Term 1'!R122+'MID Term 2'!N122</f>
        <v>27.533333333333331</v>
      </c>
      <c r="I125" s="22">
        <f t="shared" ref="I125:M125" si="118">IF((D125/$D$8)&gt;=$I$8,1,0)</f>
        <v>1</v>
      </c>
      <c r="J125" s="22">
        <f t="shared" si="118"/>
        <v>1</v>
      </c>
      <c r="K125" s="22">
        <f t="shared" si="118"/>
        <v>1</v>
      </c>
      <c r="L125" s="22">
        <f t="shared" si="118"/>
        <v>1</v>
      </c>
      <c r="M125" s="22">
        <f t="shared" si="118"/>
        <v>1</v>
      </c>
      <c r="N125" s="22">
        <f t="shared" si="1"/>
        <v>130.66666666666666</v>
      </c>
      <c r="O125" s="22">
        <f t="shared" si="2"/>
        <v>65</v>
      </c>
      <c r="P125" s="22">
        <f t="shared" si="3"/>
        <v>65</v>
      </c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 x14ac:dyDescent="0.35">
      <c r="A126" s="48">
        <f>'Sessional + End Term Assessment'!A124</f>
        <v>117</v>
      </c>
      <c r="B126" s="49" t="str">
        <f>'Sessional + End Term Assessment'!B124</f>
        <v>23ETCCS117</v>
      </c>
      <c r="C126" s="66" t="str">
        <f>'Sessional + End Term Assessment'!C124</f>
        <v>PIYUSH YADAV</v>
      </c>
      <c r="D126" s="22">
        <f>' MID Term 1'!D123+'MID Term 2'!D123</f>
        <v>20</v>
      </c>
      <c r="E126" s="22">
        <f>' MID Term 1'!H123+'MID Term 2'!E123</f>
        <v>21</v>
      </c>
      <c r="F126" s="22">
        <f>' MID Term 1'!L123+'MID Term 2'!F123</f>
        <v>16</v>
      </c>
      <c r="G126" s="22">
        <f>' MID Term 1'!Q123+'MID Term 2'!J123</f>
        <v>20</v>
      </c>
      <c r="H126" s="20">
        <f>' MID Term 1'!R123+'MID Term 2'!N123</f>
        <v>21</v>
      </c>
      <c r="I126" s="22">
        <f t="shared" ref="I126:M126" si="119">IF((D126/$D$8)&gt;=$I$8,1,0)</f>
        <v>1</v>
      </c>
      <c r="J126" s="22">
        <f t="shared" si="119"/>
        <v>1</v>
      </c>
      <c r="K126" s="22">
        <f t="shared" si="119"/>
        <v>0</v>
      </c>
      <c r="L126" s="22">
        <f t="shared" si="119"/>
        <v>1</v>
      </c>
      <c r="M126" s="22">
        <f t="shared" si="119"/>
        <v>1</v>
      </c>
      <c r="N126" s="22">
        <f t="shared" si="1"/>
        <v>98</v>
      </c>
      <c r="O126" s="22">
        <f t="shared" si="2"/>
        <v>49</v>
      </c>
      <c r="P126" s="22">
        <f t="shared" si="3"/>
        <v>49</v>
      </c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 x14ac:dyDescent="0.35">
      <c r="A127" s="48">
        <f>'Sessional + End Term Assessment'!A125</f>
        <v>118</v>
      </c>
      <c r="B127" s="49" t="str">
        <f>'Sessional + End Term Assessment'!B125</f>
        <v>23ETCCS118</v>
      </c>
      <c r="C127" s="66" t="str">
        <f>'Sessional + End Term Assessment'!C125</f>
        <v>PRACHI KOTHARI</v>
      </c>
      <c r="D127" s="22">
        <f>' MID Term 1'!D124+'MID Term 2'!D124</f>
        <v>26</v>
      </c>
      <c r="E127" s="22">
        <f>' MID Term 1'!H124+'MID Term 2'!E124</f>
        <v>27</v>
      </c>
      <c r="F127" s="22">
        <f>' MID Term 1'!L124+'MID Term 2'!F124</f>
        <v>23.599999999999994</v>
      </c>
      <c r="G127" s="22">
        <f>' MID Term 1'!Q124+'MID Term 2'!J124</f>
        <v>26.533333333333331</v>
      </c>
      <c r="H127" s="20">
        <f>' MID Term 1'!R124+'MID Term 2'!N124</f>
        <v>27.533333333333331</v>
      </c>
      <c r="I127" s="22">
        <f t="shared" ref="I127:M127" si="120">IF((D127/$D$8)&gt;=$I$8,1,0)</f>
        <v>1</v>
      </c>
      <c r="J127" s="22">
        <f t="shared" si="120"/>
        <v>1</v>
      </c>
      <c r="K127" s="22">
        <f t="shared" si="120"/>
        <v>1</v>
      </c>
      <c r="L127" s="22">
        <f t="shared" si="120"/>
        <v>1</v>
      </c>
      <c r="M127" s="22">
        <f t="shared" si="120"/>
        <v>1</v>
      </c>
      <c r="N127" s="22">
        <f t="shared" si="1"/>
        <v>130.66666666666666</v>
      </c>
      <c r="O127" s="22">
        <f t="shared" si="2"/>
        <v>65</v>
      </c>
      <c r="P127" s="22">
        <f t="shared" si="3"/>
        <v>65</v>
      </c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 x14ac:dyDescent="0.35">
      <c r="A128" s="48">
        <f>'Sessional + End Term Assessment'!A126</f>
        <v>119</v>
      </c>
      <c r="B128" s="49" t="str">
        <f>'Sessional + End Term Assessment'!B126</f>
        <v>23ETCCS119</v>
      </c>
      <c r="C128" s="66" t="str">
        <f>'Sessional + End Term Assessment'!C126</f>
        <v>PRANAV CHAKRAVORTY</v>
      </c>
      <c r="D128" s="22">
        <f>' MID Term 1'!D125+'MID Term 2'!D125</f>
        <v>22</v>
      </c>
      <c r="E128" s="22">
        <f>' MID Term 1'!H125+'MID Term 2'!E125</f>
        <v>23</v>
      </c>
      <c r="F128" s="22">
        <f>' MID Term 1'!L125+'MID Term 2'!F125</f>
        <v>17.599999999999998</v>
      </c>
      <c r="G128" s="22">
        <f>' MID Term 1'!Q125+'MID Term 2'!J125</f>
        <v>21.866666666666671</v>
      </c>
      <c r="H128" s="20">
        <f>' MID Term 1'!R125+'MID Term 2'!N125</f>
        <v>22.866666666666671</v>
      </c>
      <c r="I128" s="22">
        <f t="shared" ref="I128:M128" si="121">IF((D128/$D$8)&gt;=$I$8,1,0)</f>
        <v>1</v>
      </c>
      <c r="J128" s="22">
        <f t="shared" si="121"/>
        <v>1</v>
      </c>
      <c r="K128" s="22">
        <f t="shared" si="121"/>
        <v>0</v>
      </c>
      <c r="L128" s="22">
        <f t="shared" si="121"/>
        <v>1</v>
      </c>
      <c r="M128" s="22">
        <f t="shared" si="121"/>
        <v>1</v>
      </c>
      <c r="N128" s="22">
        <f t="shared" si="1"/>
        <v>107.33333333333334</v>
      </c>
      <c r="O128" s="22">
        <f t="shared" si="2"/>
        <v>54</v>
      </c>
      <c r="P128" s="22">
        <f t="shared" si="3"/>
        <v>54</v>
      </c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 x14ac:dyDescent="0.35">
      <c r="A129" s="48">
        <f>'Sessional + End Term Assessment'!A127</f>
        <v>120</v>
      </c>
      <c r="B129" s="49" t="str">
        <f>'Sessional + End Term Assessment'!B127</f>
        <v>23ETCCS121</v>
      </c>
      <c r="C129" s="66" t="str">
        <f>'Sessional + End Term Assessment'!C127</f>
        <v>PRANAV RAJ SINGH RANAWAT</v>
      </c>
      <c r="D129" s="22">
        <f>' MID Term 1'!D126+'MID Term 2'!D126</f>
        <v>22</v>
      </c>
      <c r="E129" s="22">
        <f>' MID Term 1'!H126+'MID Term 2'!E126</f>
        <v>23</v>
      </c>
      <c r="F129" s="22">
        <f>' MID Term 1'!L126+'MID Term 2'!F126</f>
        <v>20.400000000000002</v>
      </c>
      <c r="G129" s="22">
        <f>' MID Term 1'!Q126+'MID Term 2'!J126</f>
        <v>22.8</v>
      </c>
      <c r="H129" s="20">
        <f>' MID Term 1'!R126+'MID Term 2'!N126</f>
        <v>23.8</v>
      </c>
      <c r="I129" s="22">
        <f t="shared" ref="I129:M129" si="122">IF((D129/$D$8)&gt;=$I$8,1,0)</f>
        <v>1</v>
      </c>
      <c r="J129" s="22">
        <f t="shared" si="122"/>
        <v>1</v>
      </c>
      <c r="K129" s="22">
        <f t="shared" si="122"/>
        <v>1</v>
      </c>
      <c r="L129" s="22">
        <f t="shared" si="122"/>
        <v>1</v>
      </c>
      <c r="M129" s="22">
        <f t="shared" si="122"/>
        <v>1</v>
      </c>
      <c r="N129" s="22">
        <f t="shared" si="1"/>
        <v>112</v>
      </c>
      <c r="O129" s="22">
        <f t="shared" si="2"/>
        <v>56</v>
      </c>
      <c r="P129" s="22">
        <f t="shared" si="3"/>
        <v>56</v>
      </c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 x14ac:dyDescent="0.35">
      <c r="A130" s="48">
        <f>'Sessional + End Term Assessment'!A128</f>
        <v>121</v>
      </c>
      <c r="B130" s="49" t="str">
        <f>'Sessional + End Term Assessment'!B128</f>
        <v>23ETCCS122</v>
      </c>
      <c r="C130" s="66" t="str">
        <f>'Sessional + End Term Assessment'!C128</f>
        <v>PRANAY TAILOR</v>
      </c>
      <c r="D130" s="22">
        <f>' MID Term 1'!D127+'MID Term 2'!D127</f>
        <v>23</v>
      </c>
      <c r="E130" s="22">
        <f>' MID Term 1'!H127+'MID Term 2'!E127</f>
        <v>24</v>
      </c>
      <c r="F130" s="22">
        <f>' MID Term 1'!L127+'MID Term 2'!F127</f>
        <v>21.200000000000003</v>
      </c>
      <c r="G130" s="22">
        <f>' MID Term 1'!Q127+'MID Term 2'!J127</f>
        <v>23.733333333333334</v>
      </c>
      <c r="H130" s="20">
        <f>' MID Term 1'!R127+'MID Term 2'!N127</f>
        <v>24.733333333333334</v>
      </c>
      <c r="I130" s="22">
        <f t="shared" ref="I130:M130" si="123">IF((D130/$D$8)&gt;=$I$8,1,0)</f>
        <v>1</v>
      </c>
      <c r="J130" s="22">
        <f t="shared" si="123"/>
        <v>1</v>
      </c>
      <c r="K130" s="22">
        <f t="shared" si="123"/>
        <v>1</v>
      </c>
      <c r="L130" s="22">
        <f t="shared" si="123"/>
        <v>1</v>
      </c>
      <c r="M130" s="22">
        <f t="shared" si="123"/>
        <v>1</v>
      </c>
      <c r="N130" s="22">
        <f t="shared" si="1"/>
        <v>116.66666666666667</v>
      </c>
      <c r="O130" s="22">
        <f t="shared" si="2"/>
        <v>58</v>
      </c>
      <c r="P130" s="22">
        <f t="shared" si="3"/>
        <v>58</v>
      </c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 x14ac:dyDescent="0.35">
      <c r="A131" s="48">
        <f>'Sessional + End Term Assessment'!A129</f>
        <v>122</v>
      </c>
      <c r="B131" s="49" t="str">
        <f>'Sessional + End Term Assessment'!B129</f>
        <v>23ETCCS123</v>
      </c>
      <c r="C131" s="66" t="str">
        <f>'Sessional + End Term Assessment'!C129</f>
        <v>PRASHANT MENARIA</v>
      </c>
      <c r="D131" s="22">
        <f>' MID Term 1'!D128+'MID Term 2'!D128</f>
        <v>23</v>
      </c>
      <c r="E131" s="22">
        <f>' MID Term 1'!H128+'MID Term 2'!E128</f>
        <v>24</v>
      </c>
      <c r="F131" s="22">
        <f>' MID Term 1'!L128+'MID Term 2'!F128</f>
        <v>21.200000000000003</v>
      </c>
      <c r="G131" s="22">
        <f>' MID Term 1'!Q128+'MID Term 2'!J128</f>
        <v>23.733333333333334</v>
      </c>
      <c r="H131" s="20">
        <f>' MID Term 1'!R128+'MID Term 2'!N128</f>
        <v>24.733333333333334</v>
      </c>
      <c r="I131" s="22">
        <f t="shared" ref="I131:M131" si="124">IF((D131/$D$8)&gt;=$I$8,1,0)</f>
        <v>1</v>
      </c>
      <c r="J131" s="22">
        <f t="shared" si="124"/>
        <v>1</v>
      </c>
      <c r="K131" s="22">
        <f t="shared" si="124"/>
        <v>1</v>
      </c>
      <c r="L131" s="22">
        <f t="shared" si="124"/>
        <v>1</v>
      </c>
      <c r="M131" s="22">
        <f t="shared" si="124"/>
        <v>1</v>
      </c>
      <c r="N131" s="22">
        <f t="shared" si="1"/>
        <v>116.66666666666667</v>
      </c>
      <c r="O131" s="22">
        <f t="shared" si="2"/>
        <v>58</v>
      </c>
      <c r="P131" s="22">
        <f t="shared" si="3"/>
        <v>58</v>
      </c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 x14ac:dyDescent="0.35">
      <c r="A132" s="48">
        <f>'Sessional + End Term Assessment'!A130</f>
        <v>123</v>
      </c>
      <c r="B132" s="49" t="str">
        <f>'Sessional + End Term Assessment'!B130</f>
        <v>23ETCCS124</v>
      </c>
      <c r="C132" s="66" t="str">
        <f>'Sessional + End Term Assessment'!C130</f>
        <v>PRIYANI JAIN</v>
      </c>
      <c r="D132" s="22">
        <f>' MID Term 1'!D129+'MID Term 2'!D129</f>
        <v>23</v>
      </c>
      <c r="E132" s="22">
        <f>' MID Term 1'!H129+'MID Term 2'!E129</f>
        <v>24</v>
      </c>
      <c r="F132" s="22">
        <f>' MID Term 1'!L129+'MID Term 2'!F129</f>
        <v>21.200000000000003</v>
      </c>
      <c r="G132" s="22">
        <f>' MID Term 1'!Q129+'MID Term 2'!J129</f>
        <v>23.733333333333334</v>
      </c>
      <c r="H132" s="20">
        <f>' MID Term 1'!R129+'MID Term 2'!N129</f>
        <v>24.733333333333334</v>
      </c>
      <c r="I132" s="22">
        <f t="shared" ref="I132:M132" si="125">IF((D132/$D$8)&gt;=$I$8,1,0)</f>
        <v>1</v>
      </c>
      <c r="J132" s="22">
        <f t="shared" si="125"/>
        <v>1</v>
      </c>
      <c r="K132" s="22">
        <f t="shared" si="125"/>
        <v>1</v>
      </c>
      <c r="L132" s="22">
        <f t="shared" si="125"/>
        <v>1</v>
      </c>
      <c r="M132" s="22">
        <f t="shared" si="125"/>
        <v>1</v>
      </c>
      <c r="N132" s="22">
        <f t="shared" si="1"/>
        <v>116.66666666666667</v>
      </c>
      <c r="O132" s="22">
        <f t="shared" si="2"/>
        <v>58</v>
      </c>
      <c r="P132" s="22">
        <f t="shared" si="3"/>
        <v>58</v>
      </c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 x14ac:dyDescent="0.35">
      <c r="A133" s="48">
        <f>'Sessional + End Term Assessment'!A131</f>
        <v>124</v>
      </c>
      <c r="B133" s="49" t="str">
        <f>'Sessional + End Term Assessment'!B131</f>
        <v>23ETCCS125</v>
      </c>
      <c r="C133" s="66" t="str">
        <f>'Sessional + End Term Assessment'!C131</f>
        <v>PRIYANSHU LUHARIA</v>
      </c>
      <c r="D133" s="22">
        <f>' MID Term 1'!D130+'MID Term 2'!D130</f>
        <v>22</v>
      </c>
      <c r="E133" s="22">
        <f>' MID Term 1'!H130+'MID Term 2'!E130</f>
        <v>23</v>
      </c>
      <c r="F133" s="22">
        <f>' MID Term 1'!L130+'MID Term 2'!F130</f>
        <v>20.400000000000002</v>
      </c>
      <c r="G133" s="22">
        <f>' MID Term 1'!Q130+'MID Term 2'!J130</f>
        <v>22.8</v>
      </c>
      <c r="H133" s="20">
        <f>' MID Term 1'!R130+'MID Term 2'!N130</f>
        <v>23.8</v>
      </c>
      <c r="I133" s="22">
        <f t="shared" ref="I133:M133" si="126">IF((D133/$D$8)&gt;=$I$8,1,0)</f>
        <v>1</v>
      </c>
      <c r="J133" s="22">
        <f t="shared" si="126"/>
        <v>1</v>
      </c>
      <c r="K133" s="22">
        <f t="shared" si="126"/>
        <v>1</v>
      </c>
      <c r="L133" s="22">
        <f t="shared" si="126"/>
        <v>1</v>
      </c>
      <c r="M133" s="22">
        <f t="shared" si="126"/>
        <v>1</v>
      </c>
      <c r="N133" s="22">
        <f t="shared" si="1"/>
        <v>112</v>
      </c>
      <c r="O133" s="22">
        <f t="shared" si="2"/>
        <v>56</v>
      </c>
      <c r="P133" s="22">
        <f t="shared" si="3"/>
        <v>56</v>
      </c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 x14ac:dyDescent="0.35">
      <c r="A134" s="48">
        <f>'Sessional + End Term Assessment'!A132</f>
        <v>125</v>
      </c>
      <c r="B134" s="49" t="str">
        <f>'Sessional + End Term Assessment'!B132</f>
        <v>23ETCCS126</v>
      </c>
      <c r="C134" s="66" t="str">
        <f>'Sessional + End Term Assessment'!C132</f>
        <v>PUNIT TAK</v>
      </c>
      <c r="D134" s="22">
        <f>' MID Term 1'!D131+'MID Term 2'!D131</f>
        <v>23</v>
      </c>
      <c r="E134" s="22">
        <f>' MID Term 1'!H131+'MID Term 2'!E131</f>
        <v>24</v>
      </c>
      <c r="F134" s="22">
        <f>' MID Term 1'!L131+'MID Term 2'!F131</f>
        <v>21.200000000000003</v>
      </c>
      <c r="G134" s="22">
        <f>' MID Term 1'!Q131+'MID Term 2'!J131</f>
        <v>23.733333333333334</v>
      </c>
      <c r="H134" s="20">
        <f>' MID Term 1'!R131+'MID Term 2'!N131</f>
        <v>24.733333333333334</v>
      </c>
      <c r="I134" s="22">
        <f t="shared" ref="I134:M134" si="127">IF((D134/$D$8)&gt;=$I$8,1,0)</f>
        <v>1</v>
      </c>
      <c r="J134" s="22">
        <f t="shared" si="127"/>
        <v>1</v>
      </c>
      <c r="K134" s="22">
        <f t="shared" si="127"/>
        <v>1</v>
      </c>
      <c r="L134" s="22">
        <f t="shared" si="127"/>
        <v>1</v>
      </c>
      <c r="M134" s="22">
        <f t="shared" si="127"/>
        <v>1</v>
      </c>
      <c r="N134" s="22">
        <f t="shared" si="1"/>
        <v>116.66666666666667</v>
      </c>
      <c r="O134" s="22">
        <f t="shared" si="2"/>
        <v>58</v>
      </c>
      <c r="P134" s="22">
        <f t="shared" si="3"/>
        <v>58</v>
      </c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 x14ac:dyDescent="0.35">
      <c r="A135" s="48">
        <f>'Sessional + End Term Assessment'!A133</f>
        <v>126</v>
      </c>
      <c r="B135" s="49" t="str">
        <f>'Sessional + End Term Assessment'!B133</f>
        <v>23ETCCS127</v>
      </c>
      <c r="C135" s="66" t="str">
        <f>'Sessional + End Term Assessment'!C133</f>
        <v>PURAN SUTHAR</v>
      </c>
      <c r="D135" s="22">
        <f>' MID Term 1'!D132+'MID Term 2'!D132</f>
        <v>24</v>
      </c>
      <c r="E135" s="22">
        <f>' MID Term 1'!H132+'MID Term 2'!E132</f>
        <v>25</v>
      </c>
      <c r="F135" s="22">
        <f>' MID Term 1'!L132+'MID Term 2'!F132</f>
        <v>22.000000000000004</v>
      </c>
      <c r="G135" s="22">
        <f>' MID Term 1'!Q132+'MID Term 2'!J132</f>
        <v>24.666666666666668</v>
      </c>
      <c r="H135" s="20">
        <f>' MID Term 1'!R132+'MID Term 2'!N132</f>
        <v>25.666666666666668</v>
      </c>
      <c r="I135" s="22">
        <f t="shared" ref="I135:M135" si="128">IF((D135/$D$8)&gt;=$I$8,1,0)</f>
        <v>1</v>
      </c>
      <c r="J135" s="22">
        <f t="shared" si="128"/>
        <v>1</v>
      </c>
      <c r="K135" s="22">
        <f t="shared" si="128"/>
        <v>1</v>
      </c>
      <c r="L135" s="22">
        <f t="shared" si="128"/>
        <v>1</v>
      </c>
      <c r="M135" s="22">
        <f t="shared" si="128"/>
        <v>1</v>
      </c>
      <c r="N135" s="22">
        <f t="shared" si="1"/>
        <v>121.33333333333334</v>
      </c>
      <c r="O135" s="22">
        <f t="shared" si="2"/>
        <v>61</v>
      </c>
      <c r="P135" s="22">
        <f t="shared" si="3"/>
        <v>61</v>
      </c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 x14ac:dyDescent="0.35">
      <c r="A136" s="48">
        <f>'Sessional + End Term Assessment'!A134</f>
        <v>127</v>
      </c>
      <c r="B136" s="49" t="str">
        <f>'Sessional + End Term Assessment'!B134</f>
        <v>23ETCCS128</v>
      </c>
      <c r="C136" s="66" t="str">
        <f>'Sessional + End Term Assessment'!C134</f>
        <v>PURVA R VERMA</v>
      </c>
      <c r="D136" s="22">
        <f>' MID Term 1'!D133+'MID Term 2'!D133</f>
        <v>21</v>
      </c>
      <c r="E136" s="22">
        <f>' MID Term 1'!H133+'MID Term 2'!E133</f>
        <v>22</v>
      </c>
      <c r="F136" s="22">
        <f>' MID Term 1'!L133+'MID Term 2'!F133</f>
        <v>16.799999999999997</v>
      </c>
      <c r="G136" s="22">
        <f>' MID Term 1'!Q133+'MID Term 2'!J133</f>
        <v>20.93333333333333</v>
      </c>
      <c r="H136" s="20">
        <f>' MID Term 1'!R133+'MID Term 2'!N133</f>
        <v>21.93333333333333</v>
      </c>
      <c r="I136" s="22">
        <f t="shared" ref="I136:M136" si="129">IF((D136/$D$8)&gt;=$I$8,1,0)</f>
        <v>1</v>
      </c>
      <c r="J136" s="22">
        <f t="shared" si="129"/>
        <v>1</v>
      </c>
      <c r="K136" s="22">
        <f t="shared" si="129"/>
        <v>0</v>
      </c>
      <c r="L136" s="22">
        <f t="shared" si="129"/>
        <v>1</v>
      </c>
      <c r="M136" s="22">
        <f t="shared" si="129"/>
        <v>1</v>
      </c>
      <c r="N136" s="22">
        <f t="shared" si="1"/>
        <v>102.66666666666666</v>
      </c>
      <c r="O136" s="22">
        <f t="shared" si="2"/>
        <v>51</v>
      </c>
      <c r="P136" s="22">
        <f t="shared" si="3"/>
        <v>51</v>
      </c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 x14ac:dyDescent="0.35">
      <c r="A137" s="48">
        <f>'Sessional + End Term Assessment'!A135</f>
        <v>128</v>
      </c>
      <c r="B137" s="49" t="str">
        <f>'Sessional + End Term Assessment'!B135</f>
        <v>23ETCCS129</v>
      </c>
      <c r="C137" s="66" t="str">
        <f>'Sessional + End Term Assessment'!C135</f>
        <v>RAGHAV KAUSHIK</v>
      </c>
      <c r="D137" s="22">
        <f>' MID Term 1'!D134+'MID Term 2'!D134</f>
        <v>26</v>
      </c>
      <c r="E137" s="22">
        <f>' MID Term 1'!H134+'MID Term 2'!E134</f>
        <v>27</v>
      </c>
      <c r="F137" s="22">
        <f>' MID Term 1'!L134+'MID Term 2'!F134</f>
        <v>23.599999999999994</v>
      </c>
      <c r="G137" s="22">
        <f>' MID Term 1'!Q134+'MID Term 2'!J134</f>
        <v>26.533333333333331</v>
      </c>
      <c r="H137" s="20">
        <f>' MID Term 1'!R134+'MID Term 2'!N134</f>
        <v>27.533333333333331</v>
      </c>
      <c r="I137" s="22">
        <f t="shared" ref="I137:M137" si="130">IF((D137/$D$8)&gt;=$I$8,1,0)</f>
        <v>1</v>
      </c>
      <c r="J137" s="22">
        <f t="shared" si="130"/>
        <v>1</v>
      </c>
      <c r="K137" s="22">
        <f t="shared" si="130"/>
        <v>1</v>
      </c>
      <c r="L137" s="22">
        <f t="shared" si="130"/>
        <v>1</v>
      </c>
      <c r="M137" s="22">
        <f t="shared" si="130"/>
        <v>1</v>
      </c>
      <c r="N137" s="22">
        <f t="shared" si="1"/>
        <v>130.66666666666666</v>
      </c>
      <c r="O137" s="22">
        <f t="shared" si="2"/>
        <v>65</v>
      </c>
      <c r="P137" s="22">
        <f t="shared" si="3"/>
        <v>65</v>
      </c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 x14ac:dyDescent="0.35">
      <c r="A138" s="48">
        <f>'Sessional + End Term Assessment'!A136</f>
        <v>129</v>
      </c>
      <c r="B138" s="49" t="str">
        <f>'Sessional + End Term Assessment'!B136</f>
        <v>23ETCCS130</v>
      </c>
      <c r="C138" s="66" t="str">
        <f>'Sessional + End Term Assessment'!C136</f>
        <v>RAJAT AMETA</v>
      </c>
      <c r="D138" s="22">
        <f>' MID Term 1'!D135+'MID Term 2'!D135</f>
        <v>22</v>
      </c>
      <c r="E138" s="22">
        <f>' MID Term 1'!H135+'MID Term 2'!E135</f>
        <v>23</v>
      </c>
      <c r="F138" s="22">
        <f>' MID Term 1'!L135+'MID Term 2'!F135</f>
        <v>20.400000000000002</v>
      </c>
      <c r="G138" s="22">
        <f>' MID Term 1'!Q135+'MID Term 2'!J135</f>
        <v>22.8</v>
      </c>
      <c r="H138" s="20">
        <f>' MID Term 1'!R135+'MID Term 2'!N135</f>
        <v>23.8</v>
      </c>
      <c r="I138" s="22">
        <f t="shared" ref="I138:M138" si="131">IF((D138/$D$8)&gt;=$I$8,1,0)</f>
        <v>1</v>
      </c>
      <c r="J138" s="22">
        <f t="shared" si="131"/>
        <v>1</v>
      </c>
      <c r="K138" s="22">
        <f t="shared" si="131"/>
        <v>1</v>
      </c>
      <c r="L138" s="22">
        <f t="shared" si="131"/>
        <v>1</v>
      </c>
      <c r="M138" s="22">
        <f t="shared" si="131"/>
        <v>1</v>
      </c>
      <c r="N138" s="22">
        <f t="shared" si="1"/>
        <v>112</v>
      </c>
      <c r="O138" s="22">
        <f t="shared" si="2"/>
        <v>56</v>
      </c>
      <c r="P138" s="22">
        <f t="shared" si="3"/>
        <v>56</v>
      </c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 x14ac:dyDescent="0.35">
      <c r="A139" s="48">
        <f>'Sessional + End Term Assessment'!A137</f>
        <v>130</v>
      </c>
      <c r="B139" s="49" t="str">
        <f>'Sessional + End Term Assessment'!B137</f>
        <v>23ETCCS131</v>
      </c>
      <c r="C139" s="66" t="str">
        <f>'Sessional + End Term Assessment'!C137</f>
        <v>REAL JAIN</v>
      </c>
      <c r="D139" s="22">
        <f>' MID Term 1'!D136+'MID Term 2'!D136</f>
        <v>22</v>
      </c>
      <c r="E139" s="22">
        <f>' MID Term 1'!H136+'MID Term 2'!E136</f>
        <v>23</v>
      </c>
      <c r="F139" s="22">
        <f>' MID Term 1'!L136+'MID Term 2'!F136</f>
        <v>17.599999999999998</v>
      </c>
      <c r="G139" s="22">
        <f>' MID Term 1'!Q136+'MID Term 2'!J136</f>
        <v>21.866666666666671</v>
      </c>
      <c r="H139" s="20">
        <f>' MID Term 1'!R136+'MID Term 2'!N136</f>
        <v>22.866666666666671</v>
      </c>
      <c r="I139" s="22">
        <f t="shared" ref="I139:M139" si="132">IF((D139/$D$8)&gt;=$I$8,1,0)</f>
        <v>1</v>
      </c>
      <c r="J139" s="22">
        <f t="shared" si="132"/>
        <v>1</v>
      </c>
      <c r="K139" s="22">
        <f t="shared" si="132"/>
        <v>0</v>
      </c>
      <c r="L139" s="22">
        <f t="shared" si="132"/>
        <v>1</v>
      </c>
      <c r="M139" s="22">
        <f t="shared" si="132"/>
        <v>1</v>
      </c>
      <c r="N139" s="22">
        <f t="shared" si="1"/>
        <v>107.33333333333334</v>
      </c>
      <c r="O139" s="22">
        <f t="shared" si="2"/>
        <v>54</v>
      </c>
      <c r="P139" s="22">
        <f t="shared" si="3"/>
        <v>54</v>
      </c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 x14ac:dyDescent="0.35">
      <c r="A140" s="48">
        <f>'Sessional + End Term Assessment'!A138</f>
        <v>131</v>
      </c>
      <c r="B140" s="49" t="str">
        <f>'Sessional + End Term Assessment'!B138</f>
        <v>23ETCCS133</v>
      </c>
      <c r="C140" s="66" t="str">
        <f>'Sessional + End Term Assessment'!C138</f>
        <v>RISHI MENARIA</v>
      </c>
      <c r="D140" s="22">
        <f>' MID Term 1'!D137+'MID Term 2'!D137</f>
        <v>24</v>
      </c>
      <c r="E140" s="22">
        <f>' MID Term 1'!H137+'MID Term 2'!E137</f>
        <v>25</v>
      </c>
      <c r="F140" s="22">
        <f>' MID Term 1'!L137+'MID Term 2'!F137</f>
        <v>22.000000000000004</v>
      </c>
      <c r="G140" s="22">
        <f>' MID Term 1'!Q137+'MID Term 2'!J137</f>
        <v>24.666666666666668</v>
      </c>
      <c r="H140" s="20">
        <f>' MID Term 1'!R137+'MID Term 2'!N137</f>
        <v>25.666666666666668</v>
      </c>
      <c r="I140" s="22">
        <f t="shared" ref="I140:M140" si="133">IF((D140/$D$8)&gt;=$I$8,1,0)</f>
        <v>1</v>
      </c>
      <c r="J140" s="22">
        <f t="shared" si="133"/>
        <v>1</v>
      </c>
      <c r="K140" s="22">
        <f t="shared" si="133"/>
        <v>1</v>
      </c>
      <c r="L140" s="22">
        <f t="shared" si="133"/>
        <v>1</v>
      </c>
      <c r="M140" s="22">
        <f t="shared" si="133"/>
        <v>1</v>
      </c>
      <c r="N140" s="22">
        <f t="shared" si="1"/>
        <v>121.33333333333334</v>
      </c>
      <c r="O140" s="22">
        <f t="shared" si="2"/>
        <v>61</v>
      </c>
      <c r="P140" s="22">
        <f t="shared" si="3"/>
        <v>61</v>
      </c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 x14ac:dyDescent="0.35">
      <c r="A141" s="48">
        <f>'Sessional + End Term Assessment'!A139</f>
        <v>132</v>
      </c>
      <c r="B141" s="49" t="str">
        <f>'Sessional + End Term Assessment'!B139</f>
        <v>23ETCCS134</v>
      </c>
      <c r="C141" s="66" t="str">
        <f>'Sessional + End Term Assessment'!C139</f>
        <v>ROHIT RAJPUT</v>
      </c>
      <c r="D141" s="22">
        <f>' MID Term 1'!D138+'MID Term 2'!D138</f>
        <v>22</v>
      </c>
      <c r="E141" s="22">
        <f>' MID Term 1'!H138+'MID Term 2'!E138</f>
        <v>23</v>
      </c>
      <c r="F141" s="22">
        <f>' MID Term 1'!L138+'MID Term 2'!F138</f>
        <v>17.599999999999998</v>
      </c>
      <c r="G141" s="22">
        <f>' MID Term 1'!Q138+'MID Term 2'!J138</f>
        <v>21.866666666666671</v>
      </c>
      <c r="H141" s="20">
        <f>' MID Term 1'!R138+'MID Term 2'!N138</f>
        <v>22.866666666666671</v>
      </c>
      <c r="I141" s="22">
        <f t="shared" ref="I141:M141" si="134">IF((D141/$D$8)&gt;=$I$8,1,0)</f>
        <v>1</v>
      </c>
      <c r="J141" s="22">
        <f t="shared" si="134"/>
        <v>1</v>
      </c>
      <c r="K141" s="22">
        <f t="shared" si="134"/>
        <v>0</v>
      </c>
      <c r="L141" s="22">
        <f t="shared" si="134"/>
        <v>1</v>
      </c>
      <c r="M141" s="22">
        <f t="shared" si="134"/>
        <v>1</v>
      </c>
      <c r="N141" s="22">
        <f t="shared" si="1"/>
        <v>107.33333333333334</v>
      </c>
      <c r="O141" s="22">
        <f t="shared" si="2"/>
        <v>54</v>
      </c>
      <c r="P141" s="22">
        <f t="shared" si="3"/>
        <v>54</v>
      </c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 x14ac:dyDescent="0.35">
      <c r="A142" s="48">
        <f>'Sessional + End Term Assessment'!A140</f>
        <v>133</v>
      </c>
      <c r="B142" s="49" t="str">
        <f>'Sessional + End Term Assessment'!B140</f>
        <v>23ETCCS135</v>
      </c>
      <c r="C142" s="66" t="str">
        <f>'Sessional + End Term Assessment'!C140</f>
        <v>RUDRA PRATAP SINGH RATHORE</v>
      </c>
      <c r="D142" s="22">
        <f>' MID Term 1'!D139+'MID Term 2'!D139</f>
        <v>26</v>
      </c>
      <c r="E142" s="22">
        <f>' MID Term 1'!H139+'MID Term 2'!E139</f>
        <v>27</v>
      </c>
      <c r="F142" s="22">
        <f>' MID Term 1'!L139+'MID Term 2'!F139</f>
        <v>23.599999999999994</v>
      </c>
      <c r="G142" s="22">
        <f>' MID Term 1'!Q139+'MID Term 2'!J139</f>
        <v>26.533333333333331</v>
      </c>
      <c r="H142" s="20">
        <f>' MID Term 1'!R139+'MID Term 2'!N139</f>
        <v>27.533333333333331</v>
      </c>
      <c r="I142" s="22">
        <f t="shared" ref="I142:M142" si="135">IF((D142/$D$8)&gt;=$I$8,1,0)</f>
        <v>1</v>
      </c>
      <c r="J142" s="22">
        <f t="shared" si="135"/>
        <v>1</v>
      </c>
      <c r="K142" s="22">
        <f t="shared" si="135"/>
        <v>1</v>
      </c>
      <c r="L142" s="22">
        <f t="shared" si="135"/>
        <v>1</v>
      </c>
      <c r="M142" s="22">
        <f t="shared" si="135"/>
        <v>1</v>
      </c>
      <c r="N142" s="22">
        <f t="shared" si="1"/>
        <v>130.66666666666666</v>
      </c>
      <c r="O142" s="22">
        <f t="shared" si="2"/>
        <v>65</v>
      </c>
      <c r="P142" s="22">
        <f t="shared" si="3"/>
        <v>65</v>
      </c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 x14ac:dyDescent="0.35">
      <c r="A143" s="48">
        <f>'Sessional + End Term Assessment'!A141</f>
        <v>134</v>
      </c>
      <c r="B143" s="49" t="str">
        <f>'Sessional + End Term Assessment'!B141</f>
        <v>23ETCCS136</v>
      </c>
      <c r="C143" s="66" t="str">
        <f>'Sessional + End Term Assessment'!C141</f>
        <v>RUDRAKSH CHITTORA</v>
      </c>
      <c r="D143" s="22">
        <f>' MID Term 1'!D140+'MID Term 2'!D140</f>
        <v>26</v>
      </c>
      <c r="E143" s="22">
        <f>' MID Term 1'!H140+'MID Term 2'!E140</f>
        <v>27</v>
      </c>
      <c r="F143" s="22">
        <f>' MID Term 1'!L140+'MID Term 2'!F140</f>
        <v>23.599999999999994</v>
      </c>
      <c r="G143" s="22">
        <f>' MID Term 1'!Q140+'MID Term 2'!J140</f>
        <v>26.533333333333331</v>
      </c>
      <c r="H143" s="20">
        <f>' MID Term 1'!R140+'MID Term 2'!N140</f>
        <v>27.533333333333331</v>
      </c>
      <c r="I143" s="22">
        <f t="shared" ref="I143:M143" si="136">IF((D143/$D$8)&gt;=$I$8,1,0)</f>
        <v>1</v>
      </c>
      <c r="J143" s="22">
        <f t="shared" si="136"/>
        <v>1</v>
      </c>
      <c r="K143" s="22">
        <f t="shared" si="136"/>
        <v>1</v>
      </c>
      <c r="L143" s="22">
        <f t="shared" si="136"/>
        <v>1</v>
      </c>
      <c r="M143" s="22">
        <f t="shared" si="136"/>
        <v>1</v>
      </c>
      <c r="N143" s="22">
        <f t="shared" si="1"/>
        <v>130.66666666666666</v>
      </c>
      <c r="O143" s="22">
        <f t="shared" si="2"/>
        <v>65</v>
      </c>
      <c r="P143" s="22">
        <f t="shared" si="3"/>
        <v>65</v>
      </c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 x14ac:dyDescent="0.35">
      <c r="A144" s="48">
        <f>'Sessional + End Term Assessment'!A142</f>
        <v>135</v>
      </c>
      <c r="B144" s="49" t="str">
        <f>'Sessional + End Term Assessment'!B142</f>
        <v>23ETCCS137</v>
      </c>
      <c r="C144" s="66" t="str">
        <f>'Sessional + End Term Assessment'!C142</f>
        <v>SANJAY JAT</v>
      </c>
      <c r="D144" s="22">
        <f>' MID Term 1'!D141+'MID Term 2'!D141</f>
        <v>23</v>
      </c>
      <c r="E144" s="22">
        <f>' MID Term 1'!H141+'MID Term 2'!E141</f>
        <v>24</v>
      </c>
      <c r="F144" s="22">
        <f>' MID Term 1'!L141+'MID Term 2'!F141</f>
        <v>21.200000000000003</v>
      </c>
      <c r="G144" s="22">
        <f>' MID Term 1'!Q141+'MID Term 2'!J141</f>
        <v>23.733333333333334</v>
      </c>
      <c r="H144" s="20">
        <f>' MID Term 1'!R141+'MID Term 2'!N141</f>
        <v>24.733333333333334</v>
      </c>
      <c r="I144" s="22">
        <f t="shared" ref="I144:M144" si="137">IF((D144/$D$8)&gt;=$I$8,1,0)</f>
        <v>1</v>
      </c>
      <c r="J144" s="22">
        <f t="shared" si="137"/>
        <v>1</v>
      </c>
      <c r="K144" s="22">
        <f t="shared" si="137"/>
        <v>1</v>
      </c>
      <c r="L144" s="22">
        <f t="shared" si="137"/>
        <v>1</v>
      </c>
      <c r="M144" s="22">
        <f t="shared" si="137"/>
        <v>1</v>
      </c>
      <c r="N144" s="22">
        <f t="shared" si="1"/>
        <v>116.66666666666667</v>
      </c>
      <c r="O144" s="22">
        <f t="shared" si="2"/>
        <v>58</v>
      </c>
      <c r="P144" s="22">
        <f t="shared" si="3"/>
        <v>58</v>
      </c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 x14ac:dyDescent="0.35">
      <c r="A145" s="48">
        <f>'Sessional + End Term Assessment'!A143</f>
        <v>136</v>
      </c>
      <c r="B145" s="49" t="str">
        <f>'Sessional + End Term Assessment'!B143</f>
        <v>23ETCCS138</v>
      </c>
      <c r="C145" s="66" t="str">
        <f>'Sessional + End Term Assessment'!C143</f>
        <v>SANJAY YADAV</v>
      </c>
      <c r="D145" s="22">
        <f>' MID Term 1'!D142+'MID Term 2'!D142</f>
        <v>22</v>
      </c>
      <c r="E145" s="22">
        <f>' MID Term 1'!H142+'MID Term 2'!E142</f>
        <v>23</v>
      </c>
      <c r="F145" s="22">
        <f>' MID Term 1'!L142+'MID Term 2'!F142</f>
        <v>20.400000000000002</v>
      </c>
      <c r="G145" s="22">
        <f>' MID Term 1'!Q142+'MID Term 2'!J142</f>
        <v>22.8</v>
      </c>
      <c r="H145" s="20">
        <f>' MID Term 1'!R142+'MID Term 2'!N142</f>
        <v>23.8</v>
      </c>
      <c r="I145" s="22">
        <f t="shared" ref="I145:M145" si="138">IF((D145/$D$8)&gt;=$I$8,1,0)</f>
        <v>1</v>
      </c>
      <c r="J145" s="22">
        <f t="shared" si="138"/>
        <v>1</v>
      </c>
      <c r="K145" s="22">
        <f t="shared" si="138"/>
        <v>1</v>
      </c>
      <c r="L145" s="22">
        <f t="shared" si="138"/>
        <v>1</v>
      </c>
      <c r="M145" s="22">
        <f t="shared" si="138"/>
        <v>1</v>
      </c>
      <c r="N145" s="22">
        <f t="shared" si="1"/>
        <v>112</v>
      </c>
      <c r="O145" s="22">
        <f t="shared" si="2"/>
        <v>56</v>
      </c>
      <c r="P145" s="22">
        <f t="shared" si="3"/>
        <v>56</v>
      </c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 x14ac:dyDescent="0.35">
      <c r="A146" s="48">
        <f>'Sessional + End Term Assessment'!A144</f>
        <v>137</v>
      </c>
      <c r="B146" s="49" t="str">
        <f>'Sessional + End Term Assessment'!B144</f>
        <v>23ETCCS139</v>
      </c>
      <c r="C146" s="66" t="str">
        <f>'Sessional + End Term Assessment'!C144</f>
        <v>SANYAM ARORA</v>
      </c>
      <c r="D146" s="22">
        <f>' MID Term 1'!D143+'MID Term 2'!D143</f>
        <v>26</v>
      </c>
      <c r="E146" s="22">
        <f>' MID Term 1'!H143+'MID Term 2'!E143</f>
        <v>27</v>
      </c>
      <c r="F146" s="22">
        <f>' MID Term 1'!L143+'MID Term 2'!F143</f>
        <v>23.599999999999994</v>
      </c>
      <c r="G146" s="22">
        <f>' MID Term 1'!Q143+'MID Term 2'!J143</f>
        <v>26.533333333333331</v>
      </c>
      <c r="H146" s="20">
        <f>' MID Term 1'!R143+'MID Term 2'!N143</f>
        <v>27.533333333333331</v>
      </c>
      <c r="I146" s="22">
        <f t="shared" ref="I146:M146" si="139">IF((D146/$D$8)&gt;=$I$8,1,0)</f>
        <v>1</v>
      </c>
      <c r="J146" s="22">
        <f t="shared" si="139"/>
        <v>1</v>
      </c>
      <c r="K146" s="22">
        <f t="shared" si="139"/>
        <v>1</v>
      </c>
      <c r="L146" s="22">
        <f t="shared" si="139"/>
        <v>1</v>
      </c>
      <c r="M146" s="22">
        <f t="shared" si="139"/>
        <v>1</v>
      </c>
      <c r="N146" s="22">
        <f t="shared" si="1"/>
        <v>130.66666666666666</v>
      </c>
      <c r="O146" s="22">
        <f t="shared" si="2"/>
        <v>65</v>
      </c>
      <c r="P146" s="22">
        <f t="shared" si="3"/>
        <v>65</v>
      </c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 x14ac:dyDescent="0.35">
      <c r="A147" s="48">
        <f>'Sessional + End Term Assessment'!A145</f>
        <v>138</v>
      </c>
      <c r="B147" s="49" t="str">
        <f>'Sessional + End Term Assessment'!B145</f>
        <v>23ETCCS140</v>
      </c>
      <c r="C147" s="66" t="str">
        <f>'Sessional + End Term Assessment'!C145</f>
        <v>SARANSH WADHWANI</v>
      </c>
      <c r="D147" s="22">
        <f>' MID Term 1'!D144+'MID Term 2'!D144</f>
        <v>22</v>
      </c>
      <c r="E147" s="22">
        <f>' MID Term 1'!H144+'MID Term 2'!E144</f>
        <v>23</v>
      </c>
      <c r="F147" s="22">
        <f>' MID Term 1'!L144+'MID Term 2'!F144</f>
        <v>20.400000000000002</v>
      </c>
      <c r="G147" s="22">
        <f>' MID Term 1'!Q144+'MID Term 2'!J144</f>
        <v>22.8</v>
      </c>
      <c r="H147" s="20">
        <f>' MID Term 1'!R144+'MID Term 2'!N144</f>
        <v>23.8</v>
      </c>
      <c r="I147" s="22">
        <f t="shared" ref="I147:M147" si="140">IF((D147/$D$8)&gt;=$I$8,1,0)</f>
        <v>1</v>
      </c>
      <c r="J147" s="22">
        <f t="shared" si="140"/>
        <v>1</v>
      </c>
      <c r="K147" s="22">
        <f t="shared" si="140"/>
        <v>1</v>
      </c>
      <c r="L147" s="22">
        <f t="shared" si="140"/>
        <v>1</v>
      </c>
      <c r="M147" s="22">
        <f t="shared" si="140"/>
        <v>1</v>
      </c>
      <c r="N147" s="22">
        <f t="shared" si="1"/>
        <v>112</v>
      </c>
      <c r="O147" s="22">
        <f t="shared" si="2"/>
        <v>56</v>
      </c>
      <c r="P147" s="22">
        <f t="shared" si="3"/>
        <v>56</v>
      </c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 x14ac:dyDescent="0.35">
      <c r="A148" s="48">
        <f>'Sessional + End Term Assessment'!A146</f>
        <v>139</v>
      </c>
      <c r="B148" s="49" t="str">
        <f>'Sessional + End Term Assessment'!B146</f>
        <v>23ETCCS141</v>
      </c>
      <c r="C148" s="66" t="str">
        <f>'Sessional + End Term Assessment'!C146</f>
        <v>SEJAL DASHORA</v>
      </c>
      <c r="D148" s="22">
        <f>' MID Term 1'!D145+'MID Term 2'!D145</f>
        <v>22</v>
      </c>
      <c r="E148" s="22">
        <f>' MID Term 1'!H145+'MID Term 2'!E145</f>
        <v>23</v>
      </c>
      <c r="F148" s="22">
        <f>' MID Term 1'!L145+'MID Term 2'!F145</f>
        <v>20.400000000000002</v>
      </c>
      <c r="G148" s="22">
        <f>' MID Term 1'!Q145+'MID Term 2'!J145</f>
        <v>22.8</v>
      </c>
      <c r="H148" s="20">
        <f>' MID Term 1'!R145+'MID Term 2'!N145</f>
        <v>23.8</v>
      </c>
      <c r="I148" s="22">
        <f t="shared" ref="I148:M148" si="141">IF((D148/$D$8)&gt;=$I$8,1,0)</f>
        <v>1</v>
      </c>
      <c r="J148" s="22">
        <f t="shared" si="141"/>
        <v>1</v>
      </c>
      <c r="K148" s="22">
        <f t="shared" si="141"/>
        <v>1</v>
      </c>
      <c r="L148" s="22">
        <f t="shared" si="141"/>
        <v>1</v>
      </c>
      <c r="M148" s="22">
        <f t="shared" si="141"/>
        <v>1</v>
      </c>
      <c r="N148" s="22">
        <f t="shared" si="1"/>
        <v>112</v>
      </c>
      <c r="O148" s="22">
        <f t="shared" si="2"/>
        <v>56</v>
      </c>
      <c r="P148" s="22">
        <f t="shared" si="3"/>
        <v>56</v>
      </c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 x14ac:dyDescent="0.35">
      <c r="A149" s="48">
        <f>'Sessional + End Term Assessment'!A147</f>
        <v>140</v>
      </c>
      <c r="B149" s="49" t="str">
        <f>'Sessional + End Term Assessment'!B147</f>
        <v>23ETCCS142</v>
      </c>
      <c r="C149" s="66" t="str">
        <f>'Sessional + End Term Assessment'!C147</f>
        <v>SHASHANK SONI</v>
      </c>
      <c r="D149" s="22">
        <f>' MID Term 1'!D146+'MID Term 2'!D146</f>
        <v>28</v>
      </c>
      <c r="E149" s="22">
        <f>' MID Term 1'!H146+'MID Term 2'!E146</f>
        <v>29</v>
      </c>
      <c r="F149" s="22">
        <f>' MID Term 1'!L146+'MID Term 2'!F146</f>
        <v>25.200000000000003</v>
      </c>
      <c r="G149" s="22">
        <f>' MID Term 1'!Q146+'MID Term 2'!J146</f>
        <v>28.4</v>
      </c>
      <c r="H149" s="20">
        <f>' MID Term 1'!R146+'MID Term 2'!N146</f>
        <v>29.4</v>
      </c>
      <c r="I149" s="22">
        <f t="shared" ref="I149:M149" si="142">IF((D149/$D$8)&gt;=$I$8,1,0)</f>
        <v>1</v>
      </c>
      <c r="J149" s="22">
        <f t="shared" si="142"/>
        <v>1</v>
      </c>
      <c r="K149" s="22">
        <f t="shared" si="142"/>
        <v>1</v>
      </c>
      <c r="L149" s="22">
        <f t="shared" si="142"/>
        <v>1</v>
      </c>
      <c r="M149" s="22">
        <f t="shared" si="142"/>
        <v>1</v>
      </c>
      <c r="N149" s="22">
        <f t="shared" si="1"/>
        <v>140</v>
      </c>
      <c r="O149" s="22">
        <f t="shared" si="2"/>
        <v>70</v>
      </c>
      <c r="P149" s="22">
        <f t="shared" si="3"/>
        <v>70</v>
      </c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 x14ac:dyDescent="0.35">
      <c r="A150" s="48">
        <f>'Sessional + End Term Assessment'!A148</f>
        <v>141</v>
      </c>
      <c r="B150" s="49" t="str">
        <f>'Sessional + End Term Assessment'!B148</f>
        <v>23ETCCS143</v>
      </c>
      <c r="C150" s="66" t="str">
        <f>'Sessional + End Term Assessment'!C148</f>
        <v>SHAWIL BHARGAVA</v>
      </c>
      <c r="D150" s="22">
        <f>' MID Term 1'!D147+'MID Term 2'!D147</f>
        <v>19</v>
      </c>
      <c r="E150" s="22">
        <f>' MID Term 1'!H147+'MID Term 2'!E147</f>
        <v>20</v>
      </c>
      <c r="F150" s="22">
        <f>' MID Term 1'!L147+'MID Term 2'!F147</f>
        <v>15.200000000000003</v>
      </c>
      <c r="G150" s="22">
        <f>' MID Term 1'!Q147+'MID Term 2'!J147</f>
        <v>19.066666666666663</v>
      </c>
      <c r="H150" s="20">
        <f>' MID Term 1'!R147+'MID Term 2'!N147</f>
        <v>20.066666666666663</v>
      </c>
      <c r="I150" s="22">
        <f t="shared" ref="I150:M150" si="143">IF((D150/$D$8)&gt;=$I$8,1,0)</f>
        <v>0</v>
      </c>
      <c r="J150" s="22">
        <f t="shared" si="143"/>
        <v>1</v>
      </c>
      <c r="K150" s="22">
        <f t="shared" si="143"/>
        <v>0</v>
      </c>
      <c r="L150" s="22">
        <f t="shared" si="143"/>
        <v>0</v>
      </c>
      <c r="M150" s="22">
        <f t="shared" si="143"/>
        <v>1</v>
      </c>
      <c r="N150" s="22">
        <f t="shared" si="1"/>
        <v>93.333333333333329</v>
      </c>
      <c r="O150" s="22">
        <f t="shared" si="2"/>
        <v>47</v>
      </c>
      <c r="P150" s="22">
        <f t="shared" si="3"/>
        <v>47</v>
      </c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 x14ac:dyDescent="0.35">
      <c r="A151" s="48">
        <f>'Sessional + End Term Assessment'!A149</f>
        <v>142</v>
      </c>
      <c r="B151" s="49" t="str">
        <f>'Sessional + End Term Assessment'!B149</f>
        <v>23ETCCS144</v>
      </c>
      <c r="C151" s="66" t="str">
        <f>'Sessional + End Term Assessment'!C149</f>
        <v>SHIKHAR JOSHI</v>
      </c>
      <c r="D151" s="22">
        <f>' MID Term 1'!D148+'MID Term 2'!D148</f>
        <v>20</v>
      </c>
      <c r="E151" s="22">
        <f>' MID Term 1'!H148+'MID Term 2'!E148</f>
        <v>21</v>
      </c>
      <c r="F151" s="22">
        <f>' MID Term 1'!L148+'MID Term 2'!F148</f>
        <v>16</v>
      </c>
      <c r="G151" s="22">
        <f>' MID Term 1'!Q148+'MID Term 2'!J148</f>
        <v>20</v>
      </c>
      <c r="H151" s="20">
        <f>' MID Term 1'!R148+'MID Term 2'!N148</f>
        <v>21</v>
      </c>
      <c r="I151" s="22">
        <f t="shared" ref="I151:M151" si="144">IF((D151/$D$8)&gt;=$I$8,1,0)</f>
        <v>1</v>
      </c>
      <c r="J151" s="22">
        <f t="shared" si="144"/>
        <v>1</v>
      </c>
      <c r="K151" s="22">
        <f t="shared" si="144"/>
        <v>0</v>
      </c>
      <c r="L151" s="22">
        <f t="shared" si="144"/>
        <v>1</v>
      </c>
      <c r="M151" s="22">
        <f t="shared" si="144"/>
        <v>1</v>
      </c>
      <c r="N151" s="22">
        <f t="shared" si="1"/>
        <v>98</v>
      </c>
      <c r="O151" s="22">
        <f t="shared" si="2"/>
        <v>49</v>
      </c>
      <c r="P151" s="22">
        <f t="shared" si="3"/>
        <v>49</v>
      </c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 x14ac:dyDescent="0.35">
      <c r="A152" s="48">
        <f>'Sessional + End Term Assessment'!A150</f>
        <v>143</v>
      </c>
      <c r="B152" s="49" t="str">
        <f>'Sessional + End Term Assessment'!B150</f>
        <v>23ETCCS145</v>
      </c>
      <c r="C152" s="66" t="str">
        <f>'Sessional + End Term Assessment'!C150</f>
        <v>SNEHA DADHICH</v>
      </c>
      <c r="D152" s="22">
        <f>' MID Term 1'!D149+'MID Term 2'!D149</f>
        <v>22</v>
      </c>
      <c r="E152" s="22">
        <f>' MID Term 1'!H149+'MID Term 2'!E149</f>
        <v>23</v>
      </c>
      <c r="F152" s="22">
        <f>' MID Term 1'!L149+'MID Term 2'!F149</f>
        <v>20.400000000000002</v>
      </c>
      <c r="G152" s="22">
        <f>' MID Term 1'!Q149+'MID Term 2'!J149</f>
        <v>22.8</v>
      </c>
      <c r="H152" s="20">
        <f>' MID Term 1'!R149+'MID Term 2'!N149</f>
        <v>23.8</v>
      </c>
      <c r="I152" s="22">
        <f t="shared" ref="I152:M152" si="145">IF((D152/$D$8)&gt;=$I$8,1,0)</f>
        <v>1</v>
      </c>
      <c r="J152" s="22">
        <f t="shared" si="145"/>
        <v>1</v>
      </c>
      <c r="K152" s="22">
        <f t="shared" si="145"/>
        <v>1</v>
      </c>
      <c r="L152" s="22">
        <f t="shared" si="145"/>
        <v>1</v>
      </c>
      <c r="M152" s="22">
        <f t="shared" si="145"/>
        <v>1</v>
      </c>
      <c r="N152" s="22">
        <f t="shared" si="1"/>
        <v>112</v>
      </c>
      <c r="O152" s="22">
        <f t="shared" si="2"/>
        <v>56</v>
      </c>
      <c r="P152" s="22">
        <f t="shared" si="3"/>
        <v>56</v>
      </c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 x14ac:dyDescent="0.35">
      <c r="A153" s="48">
        <f>'Sessional + End Term Assessment'!A151</f>
        <v>144</v>
      </c>
      <c r="B153" s="49" t="str">
        <f>'Sessional + End Term Assessment'!B151</f>
        <v>23ETCCS146</v>
      </c>
      <c r="C153" s="66" t="str">
        <f>'Sessional + End Term Assessment'!C151</f>
        <v>SONAL RAJWANI</v>
      </c>
      <c r="D153" s="22">
        <f>' MID Term 1'!D150+'MID Term 2'!D150</f>
        <v>27</v>
      </c>
      <c r="E153" s="22">
        <f>' MID Term 1'!H150+'MID Term 2'!E150</f>
        <v>28</v>
      </c>
      <c r="F153" s="22">
        <f>' MID Term 1'!L150+'MID Term 2'!F150</f>
        <v>24.400000000000006</v>
      </c>
      <c r="G153" s="22">
        <f>' MID Term 1'!Q150+'MID Term 2'!J150</f>
        <v>27.466666666666669</v>
      </c>
      <c r="H153" s="20">
        <f>' MID Term 1'!R150+'MID Term 2'!N150</f>
        <v>28.466666666666669</v>
      </c>
      <c r="I153" s="22">
        <f t="shared" ref="I153:M153" si="146">IF((D153/$D$8)&gt;=$I$8,1,0)</f>
        <v>1</v>
      </c>
      <c r="J153" s="22">
        <f t="shared" si="146"/>
        <v>1</v>
      </c>
      <c r="K153" s="22">
        <f t="shared" si="146"/>
        <v>1</v>
      </c>
      <c r="L153" s="22">
        <f t="shared" si="146"/>
        <v>1</v>
      </c>
      <c r="M153" s="22">
        <f t="shared" si="146"/>
        <v>1</v>
      </c>
      <c r="N153" s="22">
        <f t="shared" si="1"/>
        <v>135.33333333333334</v>
      </c>
      <c r="O153" s="22">
        <f t="shared" si="2"/>
        <v>68</v>
      </c>
      <c r="P153" s="22">
        <f t="shared" si="3"/>
        <v>68</v>
      </c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 x14ac:dyDescent="0.35">
      <c r="A154" s="48">
        <f>'Sessional + End Term Assessment'!A152</f>
        <v>145</v>
      </c>
      <c r="B154" s="49" t="str">
        <f>'Sessional + End Term Assessment'!B152</f>
        <v>23ETCCS147</v>
      </c>
      <c r="C154" s="66" t="str">
        <f>'Sessional + End Term Assessment'!C152</f>
        <v>SOUMYA JAIN</v>
      </c>
      <c r="D154" s="22">
        <f>' MID Term 1'!D151+'MID Term 2'!D151</f>
        <v>21</v>
      </c>
      <c r="E154" s="22">
        <f>' MID Term 1'!H151+'MID Term 2'!E151</f>
        <v>22</v>
      </c>
      <c r="F154" s="22">
        <f>' MID Term 1'!L151+'MID Term 2'!F151</f>
        <v>16.799999999999997</v>
      </c>
      <c r="G154" s="22">
        <f>' MID Term 1'!Q151+'MID Term 2'!J151</f>
        <v>20.93333333333333</v>
      </c>
      <c r="H154" s="20">
        <f>' MID Term 1'!R151+'MID Term 2'!N151</f>
        <v>21.93333333333333</v>
      </c>
      <c r="I154" s="22">
        <f t="shared" ref="I154:M154" si="147">IF((D154/$D$8)&gt;=$I$8,1,0)</f>
        <v>1</v>
      </c>
      <c r="J154" s="22">
        <f t="shared" si="147"/>
        <v>1</v>
      </c>
      <c r="K154" s="22">
        <f t="shared" si="147"/>
        <v>0</v>
      </c>
      <c r="L154" s="22">
        <f t="shared" si="147"/>
        <v>1</v>
      </c>
      <c r="M154" s="22">
        <f t="shared" si="147"/>
        <v>1</v>
      </c>
      <c r="N154" s="22">
        <f t="shared" si="1"/>
        <v>102.66666666666666</v>
      </c>
      <c r="O154" s="22">
        <f t="shared" si="2"/>
        <v>51</v>
      </c>
      <c r="P154" s="22">
        <f t="shared" si="3"/>
        <v>51</v>
      </c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 x14ac:dyDescent="0.35">
      <c r="A155" s="48">
        <f>'Sessional + End Term Assessment'!A153</f>
        <v>146</v>
      </c>
      <c r="B155" s="49" t="str">
        <f>'Sessional + End Term Assessment'!B153</f>
        <v>23ETCCS148</v>
      </c>
      <c r="C155" s="66" t="str">
        <f>'Sessional + End Term Assessment'!C153</f>
        <v>SUMER SINGH RAO</v>
      </c>
      <c r="D155" s="22">
        <f>' MID Term 1'!D152+'MID Term 2'!D152</f>
        <v>24</v>
      </c>
      <c r="E155" s="22">
        <f>' MID Term 1'!H152+'MID Term 2'!E152</f>
        <v>25</v>
      </c>
      <c r="F155" s="22">
        <f>' MID Term 1'!L152+'MID Term 2'!F152</f>
        <v>22.000000000000004</v>
      </c>
      <c r="G155" s="22">
        <f>' MID Term 1'!Q152+'MID Term 2'!J152</f>
        <v>24.666666666666668</v>
      </c>
      <c r="H155" s="20">
        <f>' MID Term 1'!R152+'MID Term 2'!N152</f>
        <v>25.666666666666668</v>
      </c>
      <c r="I155" s="22">
        <f t="shared" ref="I155:M155" si="148">IF((D155/$D$8)&gt;=$I$8,1,0)</f>
        <v>1</v>
      </c>
      <c r="J155" s="22">
        <f t="shared" si="148"/>
        <v>1</v>
      </c>
      <c r="K155" s="22">
        <f t="shared" si="148"/>
        <v>1</v>
      </c>
      <c r="L155" s="22">
        <f t="shared" si="148"/>
        <v>1</v>
      </c>
      <c r="M155" s="22">
        <f t="shared" si="148"/>
        <v>1</v>
      </c>
      <c r="N155" s="22">
        <f t="shared" si="1"/>
        <v>121.33333333333334</v>
      </c>
      <c r="O155" s="22">
        <f t="shared" si="2"/>
        <v>61</v>
      </c>
      <c r="P155" s="22">
        <f t="shared" si="3"/>
        <v>61</v>
      </c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 x14ac:dyDescent="0.35">
      <c r="A156" s="48">
        <f>'Sessional + End Term Assessment'!A154</f>
        <v>147</v>
      </c>
      <c r="B156" s="49" t="str">
        <f>'Sessional + End Term Assessment'!B154</f>
        <v>23ETCCS149</v>
      </c>
      <c r="C156" s="66" t="str">
        <f>'Sessional + End Term Assessment'!C154</f>
        <v>SURYABHAN SINGH RATHORE</v>
      </c>
      <c r="D156" s="22">
        <f>' MID Term 1'!D153+'MID Term 2'!D153</f>
        <v>24</v>
      </c>
      <c r="E156" s="22">
        <f>' MID Term 1'!H153+'MID Term 2'!E153</f>
        <v>25</v>
      </c>
      <c r="F156" s="22">
        <f>' MID Term 1'!L153+'MID Term 2'!F153</f>
        <v>22.000000000000004</v>
      </c>
      <c r="G156" s="22">
        <f>' MID Term 1'!Q153+'MID Term 2'!J153</f>
        <v>24.666666666666668</v>
      </c>
      <c r="H156" s="20">
        <f>' MID Term 1'!R153+'MID Term 2'!N153</f>
        <v>25.666666666666668</v>
      </c>
      <c r="I156" s="22">
        <f t="shared" ref="I156:M156" si="149">IF((D156/$D$8)&gt;=$I$8,1,0)</f>
        <v>1</v>
      </c>
      <c r="J156" s="22">
        <f t="shared" si="149"/>
        <v>1</v>
      </c>
      <c r="K156" s="22">
        <f t="shared" si="149"/>
        <v>1</v>
      </c>
      <c r="L156" s="22">
        <f t="shared" si="149"/>
        <v>1</v>
      </c>
      <c r="M156" s="22">
        <f t="shared" si="149"/>
        <v>1</v>
      </c>
      <c r="N156" s="22">
        <f t="shared" si="1"/>
        <v>121.33333333333334</v>
      </c>
      <c r="O156" s="22">
        <f t="shared" si="2"/>
        <v>61</v>
      </c>
      <c r="P156" s="22">
        <f t="shared" si="3"/>
        <v>61</v>
      </c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 x14ac:dyDescent="0.35">
      <c r="A157" s="48">
        <f>'Sessional + End Term Assessment'!A155</f>
        <v>148</v>
      </c>
      <c r="B157" s="49" t="str">
        <f>'Sessional + End Term Assessment'!B155</f>
        <v>23ETCCS150</v>
      </c>
      <c r="C157" s="66" t="str">
        <f>'Sessional + End Term Assessment'!C155</f>
        <v>TAKSH PANERI</v>
      </c>
      <c r="D157" s="22">
        <f>' MID Term 1'!D154+'MID Term 2'!D154</f>
        <v>21</v>
      </c>
      <c r="E157" s="22">
        <f>' MID Term 1'!H154+'MID Term 2'!E154</f>
        <v>22</v>
      </c>
      <c r="F157" s="22">
        <f>' MID Term 1'!L154+'MID Term 2'!F154</f>
        <v>16.799999999999997</v>
      </c>
      <c r="G157" s="22">
        <f>' MID Term 1'!Q154+'MID Term 2'!J154</f>
        <v>20.93333333333333</v>
      </c>
      <c r="H157" s="20">
        <f>' MID Term 1'!R154+'MID Term 2'!N154</f>
        <v>21.93333333333333</v>
      </c>
      <c r="I157" s="22">
        <f t="shared" ref="I157:M157" si="150">IF((D157/$D$8)&gt;=$I$8,1,0)</f>
        <v>1</v>
      </c>
      <c r="J157" s="22">
        <f t="shared" si="150"/>
        <v>1</v>
      </c>
      <c r="K157" s="22">
        <f t="shared" si="150"/>
        <v>0</v>
      </c>
      <c r="L157" s="22">
        <f t="shared" si="150"/>
        <v>1</v>
      </c>
      <c r="M157" s="22">
        <f t="shared" si="150"/>
        <v>1</v>
      </c>
      <c r="N157" s="22">
        <f t="shared" si="1"/>
        <v>102.66666666666666</v>
      </c>
      <c r="O157" s="22">
        <f t="shared" si="2"/>
        <v>51</v>
      </c>
      <c r="P157" s="22">
        <f t="shared" si="3"/>
        <v>51</v>
      </c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 x14ac:dyDescent="0.35">
      <c r="A158" s="48">
        <f>'Sessional + End Term Assessment'!A156</f>
        <v>149</v>
      </c>
      <c r="B158" s="49" t="str">
        <f>'Sessional + End Term Assessment'!B156</f>
        <v>23ETCCS151</v>
      </c>
      <c r="C158" s="66" t="str">
        <f>'Sessional + End Term Assessment'!C156</f>
        <v>TANISH JAIN</v>
      </c>
      <c r="D158" s="22">
        <f>' MID Term 1'!D155+'MID Term 2'!D155</f>
        <v>19</v>
      </c>
      <c r="E158" s="22">
        <f>' MID Term 1'!H155+'MID Term 2'!E155</f>
        <v>20</v>
      </c>
      <c r="F158" s="22">
        <f>' MID Term 1'!L155+'MID Term 2'!F155</f>
        <v>15.200000000000003</v>
      </c>
      <c r="G158" s="22">
        <f>' MID Term 1'!Q155+'MID Term 2'!J155</f>
        <v>19.066666666666663</v>
      </c>
      <c r="H158" s="20">
        <f>' MID Term 1'!R155+'MID Term 2'!N155</f>
        <v>20.066666666666663</v>
      </c>
      <c r="I158" s="22">
        <f t="shared" ref="I158:M158" si="151">IF((D158/$D$8)&gt;=$I$8,1,0)</f>
        <v>0</v>
      </c>
      <c r="J158" s="22">
        <f t="shared" si="151"/>
        <v>1</v>
      </c>
      <c r="K158" s="22">
        <f t="shared" si="151"/>
        <v>0</v>
      </c>
      <c r="L158" s="22">
        <f t="shared" si="151"/>
        <v>0</v>
      </c>
      <c r="M158" s="22">
        <f t="shared" si="151"/>
        <v>1</v>
      </c>
      <c r="N158" s="22">
        <f t="shared" si="1"/>
        <v>93.333333333333329</v>
      </c>
      <c r="O158" s="22">
        <f t="shared" si="2"/>
        <v>47</v>
      </c>
      <c r="P158" s="22">
        <f t="shared" si="3"/>
        <v>47</v>
      </c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 x14ac:dyDescent="0.35">
      <c r="A159" s="48">
        <f>'Sessional + End Term Assessment'!A157</f>
        <v>150</v>
      </c>
      <c r="B159" s="49" t="str">
        <f>'Sessional + End Term Assessment'!B157</f>
        <v>23ETCCS152</v>
      </c>
      <c r="C159" s="66" t="str">
        <f>'Sessional + End Term Assessment'!C157</f>
        <v>TANISHKA JAIN</v>
      </c>
      <c r="D159" s="22">
        <f>' MID Term 1'!D156+'MID Term 2'!D156</f>
        <v>22</v>
      </c>
      <c r="E159" s="22">
        <f>' MID Term 1'!H156+'MID Term 2'!E156</f>
        <v>23</v>
      </c>
      <c r="F159" s="22">
        <f>' MID Term 1'!L156+'MID Term 2'!F156</f>
        <v>20.400000000000002</v>
      </c>
      <c r="G159" s="22">
        <f>' MID Term 1'!Q156+'MID Term 2'!J156</f>
        <v>22.8</v>
      </c>
      <c r="H159" s="20">
        <f>' MID Term 1'!R156+'MID Term 2'!N156</f>
        <v>23.8</v>
      </c>
      <c r="I159" s="22">
        <f t="shared" ref="I159:M159" si="152">IF((D159/$D$8)&gt;=$I$8,1,0)</f>
        <v>1</v>
      </c>
      <c r="J159" s="22">
        <f t="shared" si="152"/>
        <v>1</v>
      </c>
      <c r="K159" s="22">
        <f t="shared" si="152"/>
        <v>1</v>
      </c>
      <c r="L159" s="22">
        <f t="shared" si="152"/>
        <v>1</v>
      </c>
      <c r="M159" s="22">
        <f t="shared" si="152"/>
        <v>1</v>
      </c>
      <c r="N159" s="22">
        <f t="shared" si="1"/>
        <v>112</v>
      </c>
      <c r="O159" s="22">
        <f t="shared" si="2"/>
        <v>56</v>
      </c>
      <c r="P159" s="22">
        <f t="shared" si="3"/>
        <v>56</v>
      </c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 x14ac:dyDescent="0.35">
      <c r="A160" s="48">
        <f>'Sessional + End Term Assessment'!A158</f>
        <v>151</v>
      </c>
      <c r="B160" s="49" t="str">
        <f>'Sessional + End Term Assessment'!B158</f>
        <v>23ETCCS153</v>
      </c>
      <c r="C160" s="66" t="str">
        <f>'Sessional + End Term Assessment'!C158</f>
        <v>TANMAY BANSAL</v>
      </c>
      <c r="D160" s="22">
        <f>' MID Term 1'!D157+'MID Term 2'!D157</f>
        <v>24</v>
      </c>
      <c r="E160" s="22">
        <f>' MID Term 1'!H157+'MID Term 2'!E157</f>
        <v>25</v>
      </c>
      <c r="F160" s="22">
        <f>' MID Term 1'!L157+'MID Term 2'!F157</f>
        <v>22.000000000000004</v>
      </c>
      <c r="G160" s="22">
        <f>' MID Term 1'!Q157+'MID Term 2'!J157</f>
        <v>24.666666666666668</v>
      </c>
      <c r="H160" s="20">
        <f>' MID Term 1'!R157+'MID Term 2'!N157</f>
        <v>25.666666666666668</v>
      </c>
      <c r="I160" s="22">
        <f t="shared" ref="I160:M160" si="153">IF((D160/$D$8)&gt;=$I$8,1,0)</f>
        <v>1</v>
      </c>
      <c r="J160" s="22">
        <f t="shared" si="153"/>
        <v>1</v>
      </c>
      <c r="K160" s="22">
        <f t="shared" si="153"/>
        <v>1</v>
      </c>
      <c r="L160" s="22">
        <f t="shared" si="153"/>
        <v>1</v>
      </c>
      <c r="M160" s="22">
        <f t="shared" si="153"/>
        <v>1</v>
      </c>
      <c r="N160" s="22">
        <f t="shared" si="1"/>
        <v>121.33333333333334</v>
      </c>
      <c r="O160" s="22">
        <f t="shared" si="2"/>
        <v>61</v>
      </c>
      <c r="P160" s="22">
        <f t="shared" si="3"/>
        <v>61</v>
      </c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 x14ac:dyDescent="0.35">
      <c r="A161" s="48">
        <f>'Sessional + End Term Assessment'!A159</f>
        <v>152</v>
      </c>
      <c r="B161" s="49" t="str">
        <f>'Sessional + End Term Assessment'!B159</f>
        <v>23ETCCS154</v>
      </c>
      <c r="C161" s="66" t="str">
        <f>'Sessional + End Term Assessment'!C159</f>
        <v>TUHINA BHADURI</v>
      </c>
      <c r="D161" s="22">
        <f>' MID Term 1'!D158+'MID Term 2'!D158</f>
        <v>19</v>
      </c>
      <c r="E161" s="22">
        <f>' MID Term 1'!H158+'MID Term 2'!E158</f>
        <v>20</v>
      </c>
      <c r="F161" s="22">
        <f>' MID Term 1'!L158+'MID Term 2'!F158</f>
        <v>15.200000000000003</v>
      </c>
      <c r="G161" s="22">
        <f>' MID Term 1'!Q158+'MID Term 2'!J158</f>
        <v>19.066666666666663</v>
      </c>
      <c r="H161" s="20">
        <f>' MID Term 1'!R158+'MID Term 2'!N158</f>
        <v>20.066666666666663</v>
      </c>
      <c r="I161" s="22">
        <f t="shared" ref="I161:M161" si="154">IF((D161/$D$8)&gt;=$I$8,1,0)</f>
        <v>0</v>
      </c>
      <c r="J161" s="22">
        <f t="shared" si="154"/>
        <v>1</v>
      </c>
      <c r="K161" s="22">
        <f t="shared" si="154"/>
        <v>0</v>
      </c>
      <c r="L161" s="22">
        <f t="shared" si="154"/>
        <v>0</v>
      </c>
      <c r="M161" s="22">
        <f t="shared" si="154"/>
        <v>1</v>
      </c>
      <c r="N161" s="22">
        <f t="shared" si="1"/>
        <v>93.333333333333329</v>
      </c>
      <c r="O161" s="22">
        <f t="shared" si="2"/>
        <v>47</v>
      </c>
      <c r="P161" s="22">
        <f t="shared" si="3"/>
        <v>47</v>
      </c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 x14ac:dyDescent="0.35">
      <c r="A162" s="48">
        <f>'Sessional + End Term Assessment'!A160</f>
        <v>153</v>
      </c>
      <c r="B162" s="49" t="str">
        <f>'Sessional + End Term Assessment'!B160</f>
        <v>23ETCCS155</v>
      </c>
      <c r="C162" s="66" t="str">
        <f>'Sessional + End Term Assessment'!C160</f>
        <v>TUSHAR OJHA</v>
      </c>
      <c r="D162" s="22">
        <f>' MID Term 1'!D159+'MID Term 2'!D159</f>
        <v>19</v>
      </c>
      <c r="E162" s="22">
        <f>' MID Term 1'!H159+'MID Term 2'!E159</f>
        <v>20</v>
      </c>
      <c r="F162" s="22">
        <f>' MID Term 1'!L159+'MID Term 2'!F159</f>
        <v>15.200000000000003</v>
      </c>
      <c r="G162" s="22">
        <f>' MID Term 1'!Q159+'MID Term 2'!J159</f>
        <v>19.066666666666663</v>
      </c>
      <c r="H162" s="20">
        <f>' MID Term 1'!R159+'MID Term 2'!N159</f>
        <v>20.066666666666663</v>
      </c>
      <c r="I162" s="22">
        <f t="shared" ref="I162:M162" si="155">IF((D162/$D$8)&gt;=$I$8,1,0)</f>
        <v>0</v>
      </c>
      <c r="J162" s="22">
        <f t="shared" si="155"/>
        <v>1</v>
      </c>
      <c r="K162" s="22">
        <f t="shared" si="155"/>
        <v>0</v>
      </c>
      <c r="L162" s="22">
        <f t="shared" si="155"/>
        <v>0</v>
      </c>
      <c r="M162" s="22">
        <f t="shared" si="155"/>
        <v>1</v>
      </c>
      <c r="N162" s="22">
        <f t="shared" si="1"/>
        <v>93.333333333333329</v>
      </c>
      <c r="O162" s="22">
        <f t="shared" si="2"/>
        <v>47</v>
      </c>
      <c r="P162" s="22">
        <f t="shared" si="3"/>
        <v>47</v>
      </c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 x14ac:dyDescent="0.35">
      <c r="A163" s="48">
        <f>'Sessional + End Term Assessment'!A161</f>
        <v>154</v>
      </c>
      <c r="B163" s="49" t="str">
        <f>'Sessional + End Term Assessment'!B161</f>
        <v>23ETCCS156</v>
      </c>
      <c r="C163" s="66" t="str">
        <f>'Sessional + End Term Assessment'!C161</f>
        <v>UMANG LADHA</v>
      </c>
      <c r="D163" s="22">
        <f>' MID Term 1'!D160+'MID Term 2'!D160</f>
        <v>19</v>
      </c>
      <c r="E163" s="22">
        <f>' MID Term 1'!H160+'MID Term 2'!E160</f>
        <v>20</v>
      </c>
      <c r="F163" s="22">
        <f>' MID Term 1'!L160+'MID Term 2'!F160</f>
        <v>15.200000000000003</v>
      </c>
      <c r="G163" s="22">
        <f>' MID Term 1'!Q160+'MID Term 2'!J160</f>
        <v>19.066666666666663</v>
      </c>
      <c r="H163" s="20">
        <f>' MID Term 1'!R160+'MID Term 2'!N160</f>
        <v>20.066666666666663</v>
      </c>
      <c r="I163" s="22">
        <f t="shared" ref="I163:M163" si="156">IF((D163/$D$8)&gt;=$I$8,1,0)</f>
        <v>0</v>
      </c>
      <c r="J163" s="22">
        <f t="shared" si="156"/>
        <v>1</v>
      </c>
      <c r="K163" s="22">
        <f t="shared" si="156"/>
        <v>0</v>
      </c>
      <c r="L163" s="22">
        <f t="shared" si="156"/>
        <v>0</v>
      </c>
      <c r="M163" s="22">
        <f t="shared" si="156"/>
        <v>1</v>
      </c>
      <c r="N163" s="22">
        <f t="shared" si="1"/>
        <v>93.333333333333329</v>
      </c>
      <c r="O163" s="22">
        <f t="shared" si="2"/>
        <v>47</v>
      </c>
      <c r="P163" s="22">
        <f t="shared" si="3"/>
        <v>47</v>
      </c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 x14ac:dyDescent="0.35">
      <c r="A164" s="48">
        <f>'Sessional + End Term Assessment'!A162</f>
        <v>155</v>
      </c>
      <c r="B164" s="49" t="str">
        <f>'Sessional + End Term Assessment'!B162</f>
        <v>23ETCCS157</v>
      </c>
      <c r="C164" s="66" t="str">
        <f>'Sessional + End Term Assessment'!C162</f>
        <v>VAIBHAV KUMAWAT</v>
      </c>
      <c r="D164" s="22">
        <f>' MID Term 1'!D161+'MID Term 2'!D161</f>
        <v>21</v>
      </c>
      <c r="E164" s="22">
        <f>' MID Term 1'!H161+'MID Term 2'!E161</f>
        <v>22</v>
      </c>
      <c r="F164" s="22">
        <f>' MID Term 1'!L161+'MID Term 2'!F161</f>
        <v>16.799999999999997</v>
      </c>
      <c r="G164" s="22">
        <f>' MID Term 1'!Q161+'MID Term 2'!J161</f>
        <v>20.93333333333333</v>
      </c>
      <c r="H164" s="20">
        <f>' MID Term 1'!R161+'MID Term 2'!N161</f>
        <v>21.93333333333333</v>
      </c>
      <c r="I164" s="22">
        <f t="shared" ref="I164:M164" si="157">IF((D164/$D$8)&gt;=$I$8,1,0)</f>
        <v>1</v>
      </c>
      <c r="J164" s="22">
        <f t="shared" si="157"/>
        <v>1</v>
      </c>
      <c r="K164" s="22">
        <f t="shared" si="157"/>
        <v>0</v>
      </c>
      <c r="L164" s="22">
        <f t="shared" si="157"/>
        <v>1</v>
      </c>
      <c r="M164" s="22">
        <f t="shared" si="157"/>
        <v>1</v>
      </c>
      <c r="N164" s="22">
        <f t="shared" si="1"/>
        <v>102.66666666666666</v>
      </c>
      <c r="O164" s="22">
        <f t="shared" si="2"/>
        <v>51</v>
      </c>
      <c r="P164" s="22">
        <f t="shared" si="3"/>
        <v>51</v>
      </c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 x14ac:dyDescent="0.35">
      <c r="A165" s="48">
        <f>'Sessional + End Term Assessment'!A163</f>
        <v>156</v>
      </c>
      <c r="B165" s="49" t="str">
        <f>'Sessional + End Term Assessment'!B163</f>
        <v>23ETCCS158</v>
      </c>
      <c r="C165" s="66" t="str">
        <f>'Sessional + End Term Assessment'!C163</f>
        <v>VAIBHAV MENARIA</v>
      </c>
      <c r="D165" s="22">
        <f>' MID Term 1'!D162+'MID Term 2'!D162</f>
        <v>22</v>
      </c>
      <c r="E165" s="22">
        <f>' MID Term 1'!H162+'MID Term 2'!E162</f>
        <v>23</v>
      </c>
      <c r="F165" s="22">
        <f>' MID Term 1'!L162+'MID Term 2'!F162</f>
        <v>17.599999999999998</v>
      </c>
      <c r="G165" s="22">
        <f>' MID Term 1'!Q162+'MID Term 2'!J162</f>
        <v>21.866666666666671</v>
      </c>
      <c r="H165" s="20">
        <f>' MID Term 1'!R162+'MID Term 2'!N162</f>
        <v>22.866666666666671</v>
      </c>
      <c r="I165" s="22">
        <f t="shared" ref="I165:M165" si="158">IF((D165/$D$8)&gt;=$I$8,1,0)</f>
        <v>1</v>
      </c>
      <c r="J165" s="22">
        <f t="shared" si="158"/>
        <v>1</v>
      </c>
      <c r="K165" s="22">
        <f t="shared" si="158"/>
        <v>0</v>
      </c>
      <c r="L165" s="22">
        <f t="shared" si="158"/>
        <v>1</v>
      </c>
      <c r="M165" s="22">
        <f t="shared" si="158"/>
        <v>1</v>
      </c>
      <c r="N165" s="22">
        <f t="shared" si="1"/>
        <v>107.33333333333334</v>
      </c>
      <c r="O165" s="22">
        <f t="shared" si="2"/>
        <v>54</v>
      </c>
      <c r="P165" s="22">
        <f t="shared" si="3"/>
        <v>54</v>
      </c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 x14ac:dyDescent="0.35">
      <c r="A166" s="48">
        <f>'Sessional + End Term Assessment'!A164</f>
        <v>157</v>
      </c>
      <c r="B166" s="49" t="str">
        <f>'Sessional + End Term Assessment'!B164</f>
        <v>23ETCCS159</v>
      </c>
      <c r="C166" s="66" t="str">
        <f>'Sessional + End Term Assessment'!C164</f>
        <v>VARUN PANERI</v>
      </c>
      <c r="D166" s="22">
        <f>' MID Term 1'!D163+'MID Term 2'!D163</f>
        <v>18</v>
      </c>
      <c r="E166" s="22">
        <f>' MID Term 1'!H163+'MID Term 2'!E163</f>
        <v>19</v>
      </c>
      <c r="F166" s="22">
        <f>' MID Term 1'!L163+'MID Term 2'!F163</f>
        <v>14.399999999999991</v>
      </c>
      <c r="G166" s="22">
        <f>' MID Term 1'!Q163+'MID Term 2'!J163</f>
        <v>18.133333333333333</v>
      </c>
      <c r="H166" s="20">
        <f>' MID Term 1'!R163+'MID Term 2'!N163</f>
        <v>19.133333333333333</v>
      </c>
      <c r="I166" s="22">
        <f t="shared" ref="I166:M166" si="159">IF((D166/$D$8)&gt;=$I$8,1,0)</f>
        <v>0</v>
      </c>
      <c r="J166" s="22">
        <f t="shared" si="159"/>
        <v>0</v>
      </c>
      <c r="K166" s="22">
        <f t="shared" si="159"/>
        <v>0</v>
      </c>
      <c r="L166" s="22">
        <f t="shared" si="159"/>
        <v>0</v>
      </c>
      <c r="M166" s="22">
        <f t="shared" si="159"/>
        <v>0</v>
      </c>
      <c r="N166" s="22">
        <f t="shared" si="1"/>
        <v>88.666666666666657</v>
      </c>
      <c r="O166" s="22">
        <f t="shared" si="2"/>
        <v>44</v>
      </c>
      <c r="P166" s="22">
        <f t="shared" si="3"/>
        <v>44</v>
      </c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 x14ac:dyDescent="0.35">
      <c r="A167" s="48">
        <f>'Sessional + End Term Assessment'!A165</f>
        <v>158</v>
      </c>
      <c r="B167" s="49" t="str">
        <f>'Sessional + End Term Assessment'!B165</f>
        <v>23ETCCS160</v>
      </c>
      <c r="C167" s="66" t="str">
        <f>'Sessional + End Term Assessment'!C165</f>
        <v>VASHISHTH SHARMA</v>
      </c>
      <c r="D167" s="22">
        <f>' MID Term 1'!D164+'MID Term 2'!D164</f>
        <v>24</v>
      </c>
      <c r="E167" s="22">
        <f>' MID Term 1'!H164+'MID Term 2'!E164</f>
        <v>25</v>
      </c>
      <c r="F167" s="22">
        <f>' MID Term 1'!L164+'MID Term 2'!F164</f>
        <v>22.000000000000004</v>
      </c>
      <c r="G167" s="22">
        <f>' MID Term 1'!Q164+'MID Term 2'!J164</f>
        <v>24.666666666666668</v>
      </c>
      <c r="H167" s="20">
        <f>' MID Term 1'!R164+'MID Term 2'!N164</f>
        <v>25.666666666666668</v>
      </c>
      <c r="I167" s="22">
        <f t="shared" ref="I167:M167" si="160">IF((D167/$D$8)&gt;=$I$8,1,0)</f>
        <v>1</v>
      </c>
      <c r="J167" s="22">
        <f t="shared" si="160"/>
        <v>1</v>
      </c>
      <c r="K167" s="22">
        <f t="shared" si="160"/>
        <v>1</v>
      </c>
      <c r="L167" s="22">
        <f t="shared" si="160"/>
        <v>1</v>
      </c>
      <c r="M167" s="22">
        <f t="shared" si="160"/>
        <v>1</v>
      </c>
      <c r="N167" s="22">
        <f t="shared" si="1"/>
        <v>121.33333333333334</v>
      </c>
      <c r="O167" s="22">
        <f t="shared" si="2"/>
        <v>61</v>
      </c>
      <c r="P167" s="22">
        <f t="shared" si="3"/>
        <v>61</v>
      </c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 x14ac:dyDescent="0.35">
      <c r="A168" s="48">
        <f>'Sessional + End Term Assessment'!A166</f>
        <v>159</v>
      </c>
      <c r="B168" s="49" t="str">
        <f>'Sessional + End Term Assessment'!B166</f>
        <v>23ETCCS161</v>
      </c>
      <c r="C168" s="66" t="str">
        <f>'Sessional + End Term Assessment'!C166</f>
        <v>VIBHANSHI JAIN</v>
      </c>
      <c r="D168" s="22">
        <f>' MID Term 1'!D165+'MID Term 2'!D165</f>
        <v>25</v>
      </c>
      <c r="E168" s="22">
        <f>' MID Term 1'!H165+'MID Term 2'!E165</f>
        <v>26</v>
      </c>
      <c r="F168" s="22">
        <f>' MID Term 1'!L165+'MID Term 2'!F165</f>
        <v>22.800000000000008</v>
      </c>
      <c r="G168" s="22">
        <f>' MID Term 1'!Q165+'MID Term 2'!J165</f>
        <v>25.599999999999998</v>
      </c>
      <c r="H168" s="20">
        <f>' MID Term 1'!R165+'MID Term 2'!N165</f>
        <v>26.599999999999998</v>
      </c>
      <c r="I168" s="22">
        <f t="shared" ref="I168:M168" si="161">IF((D168/$D$8)&gt;=$I$8,1,0)</f>
        <v>1</v>
      </c>
      <c r="J168" s="22">
        <f t="shared" si="161"/>
        <v>1</v>
      </c>
      <c r="K168" s="22">
        <f t="shared" si="161"/>
        <v>1</v>
      </c>
      <c r="L168" s="22">
        <f t="shared" si="161"/>
        <v>1</v>
      </c>
      <c r="M168" s="22">
        <f t="shared" si="161"/>
        <v>1</v>
      </c>
      <c r="N168" s="22">
        <f t="shared" si="1"/>
        <v>126</v>
      </c>
      <c r="O168" s="22">
        <f t="shared" si="2"/>
        <v>63</v>
      </c>
      <c r="P168" s="22">
        <f t="shared" si="3"/>
        <v>63</v>
      </c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 x14ac:dyDescent="0.35">
      <c r="A169" s="48">
        <f>'Sessional + End Term Assessment'!A167</f>
        <v>160</v>
      </c>
      <c r="B169" s="49" t="str">
        <f>'Sessional + End Term Assessment'!B167</f>
        <v>23ETCCS162</v>
      </c>
      <c r="C169" s="66" t="str">
        <f>'Sessional + End Term Assessment'!C167</f>
        <v>VINAYAK MAHESHWARI</v>
      </c>
      <c r="D169" s="22">
        <f>' MID Term 1'!D166+'MID Term 2'!D166</f>
        <v>25</v>
      </c>
      <c r="E169" s="22">
        <f>' MID Term 1'!H166+'MID Term 2'!E166</f>
        <v>26</v>
      </c>
      <c r="F169" s="22">
        <f>' MID Term 1'!L166+'MID Term 2'!F166</f>
        <v>22.800000000000008</v>
      </c>
      <c r="G169" s="22">
        <f>' MID Term 1'!Q166+'MID Term 2'!J166</f>
        <v>25.599999999999998</v>
      </c>
      <c r="H169" s="20">
        <f>' MID Term 1'!R166+'MID Term 2'!N166</f>
        <v>26.599999999999998</v>
      </c>
      <c r="I169" s="22">
        <f t="shared" ref="I169:M169" si="162">IF((D169/$D$8)&gt;=$I$8,1,0)</f>
        <v>1</v>
      </c>
      <c r="J169" s="22">
        <f t="shared" si="162"/>
        <v>1</v>
      </c>
      <c r="K169" s="22">
        <f t="shared" si="162"/>
        <v>1</v>
      </c>
      <c r="L169" s="22">
        <f t="shared" si="162"/>
        <v>1</v>
      </c>
      <c r="M169" s="22">
        <f t="shared" si="162"/>
        <v>1</v>
      </c>
      <c r="N169" s="22">
        <f t="shared" si="1"/>
        <v>126</v>
      </c>
      <c r="O169" s="22">
        <f t="shared" si="2"/>
        <v>63</v>
      </c>
      <c r="P169" s="22">
        <f t="shared" si="3"/>
        <v>63</v>
      </c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 x14ac:dyDescent="0.35">
      <c r="A170" s="48">
        <f>'Sessional + End Term Assessment'!A168</f>
        <v>161</v>
      </c>
      <c r="B170" s="49" t="str">
        <f>'Sessional + End Term Assessment'!B168</f>
        <v>23ETCCS163</v>
      </c>
      <c r="C170" s="66" t="str">
        <f>'Sessional + End Term Assessment'!C168</f>
        <v>VINIT INTODIA</v>
      </c>
      <c r="D170" s="22">
        <f>' MID Term 1'!D167+'MID Term 2'!D167</f>
        <v>19</v>
      </c>
      <c r="E170" s="22">
        <f>' MID Term 1'!H167+'MID Term 2'!E167</f>
        <v>20</v>
      </c>
      <c r="F170" s="22">
        <f>' MID Term 1'!L167+'MID Term 2'!F167</f>
        <v>15.200000000000003</v>
      </c>
      <c r="G170" s="22">
        <f>' MID Term 1'!Q167+'MID Term 2'!J167</f>
        <v>19.066666666666663</v>
      </c>
      <c r="H170" s="20">
        <f>' MID Term 1'!R167+'MID Term 2'!N167</f>
        <v>20.066666666666663</v>
      </c>
      <c r="I170" s="22">
        <f t="shared" ref="I170:M170" si="163">IF((D170/$D$8)&gt;=$I$8,1,0)</f>
        <v>0</v>
      </c>
      <c r="J170" s="22">
        <f t="shared" si="163"/>
        <v>1</v>
      </c>
      <c r="K170" s="22">
        <f t="shared" si="163"/>
        <v>0</v>
      </c>
      <c r="L170" s="22">
        <f t="shared" si="163"/>
        <v>0</v>
      </c>
      <c r="M170" s="22">
        <f t="shared" si="163"/>
        <v>1</v>
      </c>
      <c r="N170" s="22">
        <f t="shared" si="1"/>
        <v>93.333333333333329</v>
      </c>
      <c r="O170" s="22">
        <f t="shared" si="2"/>
        <v>47</v>
      </c>
      <c r="P170" s="22">
        <f t="shared" si="3"/>
        <v>47</v>
      </c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 x14ac:dyDescent="0.35">
      <c r="A171" s="48">
        <f>'Sessional + End Term Assessment'!A169</f>
        <v>162</v>
      </c>
      <c r="B171" s="49" t="str">
        <f>'Sessional + End Term Assessment'!B169</f>
        <v>23ETCCS164</v>
      </c>
      <c r="C171" s="66" t="str">
        <f>'Sessional + End Term Assessment'!C169</f>
        <v>VINIT JAIN</v>
      </c>
      <c r="D171" s="22">
        <f>' MID Term 1'!D168+'MID Term 2'!D168</f>
        <v>23</v>
      </c>
      <c r="E171" s="22">
        <f>' MID Term 1'!H168+'MID Term 2'!E168</f>
        <v>24</v>
      </c>
      <c r="F171" s="22">
        <f>' MID Term 1'!L168+'MID Term 2'!F168</f>
        <v>21.200000000000003</v>
      </c>
      <c r="G171" s="22">
        <f>' MID Term 1'!Q168+'MID Term 2'!J168</f>
        <v>23.733333333333334</v>
      </c>
      <c r="H171" s="20">
        <f>' MID Term 1'!R168+'MID Term 2'!N168</f>
        <v>24.733333333333334</v>
      </c>
      <c r="I171" s="22">
        <f t="shared" ref="I171:M171" si="164">IF((D171/$D$8)&gt;=$I$8,1,0)</f>
        <v>1</v>
      </c>
      <c r="J171" s="22">
        <f t="shared" si="164"/>
        <v>1</v>
      </c>
      <c r="K171" s="22">
        <f t="shared" si="164"/>
        <v>1</v>
      </c>
      <c r="L171" s="22">
        <f t="shared" si="164"/>
        <v>1</v>
      </c>
      <c r="M171" s="22">
        <f t="shared" si="164"/>
        <v>1</v>
      </c>
      <c r="N171" s="22">
        <f t="shared" si="1"/>
        <v>116.66666666666667</v>
      </c>
      <c r="O171" s="22">
        <f t="shared" si="2"/>
        <v>58</v>
      </c>
      <c r="P171" s="22">
        <f t="shared" si="3"/>
        <v>58</v>
      </c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 x14ac:dyDescent="0.35">
      <c r="A172" s="48">
        <f>'Sessional + End Term Assessment'!A170</f>
        <v>163</v>
      </c>
      <c r="B172" s="49" t="str">
        <f>'Sessional + End Term Assessment'!B170</f>
        <v>23ETCCS165</v>
      </c>
      <c r="C172" s="66" t="str">
        <f>'Sessional + End Term Assessment'!C170</f>
        <v>VIPANSHU PALIWAL</v>
      </c>
      <c r="D172" s="22">
        <f>' MID Term 1'!D169+'MID Term 2'!D169</f>
        <v>22</v>
      </c>
      <c r="E172" s="22">
        <f>' MID Term 1'!H169+'MID Term 2'!E169</f>
        <v>23</v>
      </c>
      <c r="F172" s="22">
        <f>' MID Term 1'!L169+'MID Term 2'!F169</f>
        <v>17.599999999999998</v>
      </c>
      <c r="G172" s="22">
        <f>' MID Term 1'!Q169+'MID Term 2'!J169</f>
        <v>21.866666666666671</v>
      </c>
      <c r="H172" s="20">
        <f>' MID Term 1'!R169+'MID Term 2'!N169</f>
        <v>22.866666666666671</v>
      </c>
      <c r="I172" s="22">
        <f t="shared" ref="I172:M172" si="165">IF((D172/$D$8)&gt;=$I$8,1,0)</f>
        <v>1</v>
      </c>
      <c r="J172" s="22">
        <f t="shared" si="165"/>
        <v>1</v>
      </c>
      <c r="K172" s="22">
        <f t="shared" si="165"/>
        <v>0</v>
      </c>
      <c r="L172" s="22">
        <f t="shared" si="165"/>
        <v>1</v>
      </c>
      <c r="M172" s="22">
        <f t="shared" si="165"/>
        <v>1</v>
      </c>
      <c r="N172" s="22">
        <f t="shared" si="1"/>
        <v>107.33333333333334</v>
      </c>
      <c r="O172" s="22">
        <f t="shared" si="2"/>
        <v>54</v>
      </c>
      <c r="P172" s="22">
        <f t="shared" si="3"/>
        <v>54</v>
      </c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 x14ac:dyDescent="0.35">
      <c r="A173" s="48">
        <f>'Sessional + End Term Assessment'!A171</f>
        <v>164</v>
      </c>
      <c r="B173" s="49" t="str">
        <f>'Sessional + End Term Assessment'!B171</f>
        <v>23ETCCS166</v>
      </c>
      <c r="C173" s="66" t="str">
        <f>'Sessional + End Term Assessment'!C171</f>
        <v>VISHESH JAIN</v>
      </c>
      <c r="D173" s="22">
        <f>' MID Term 1'!D170+'MID Term 2'!D170</f>
        <v>27</v>
      </c>
      <c r="E173" s="22">
        <f>' MID Term 1'!H170+'MID Term 2'!E170</f>
        <v>28</v>
      </c>
      <c r="F173" s="22">
        <f>' MID Term 1'!L170+'MID Term 2'!F170</f>
        <v>24.400000000000006</v>
      </c>
      <c r="G173" s="22">
        <f>' MID Term 1'!Q170+'MID Term 2'!J170</f>
        <v>27.466666666666669</v>
      </c>
      <c r="H173" s="20">
        <f>' MID Term 1'!R170+'MID Term 2'!N170</f>
        <v>28.466666666666669</v>
      </c>
      <c r="I173" s="22">
        <f t="shared" ref="I173:M173" si="166">IF((D173/$D$8)&gt;=$I$8,1,0)</f>
        <v>1</v>
      </c>
      <c r="J173" s="22">
        <f t="shared" si="166"/>
        <v>1</v>
      </c>
      <c r="K173" s="22">
        <f t="shared" si="166"/>
        <v>1</v>
      </c>
      <c r="L173" s="22">
        <f t="shared" si="166"/>
        <v>1</v>
      </c>
      <c r="M173" s="22">
        <f t="shared" si="166"/>
        <v>1</v>
      </c>
      <c r="N173" s="22">
        <f t="shared" si="1"/>
        <v>135.33333333333334</v>
      </c>
      <c r="O173" s="22">
        <f t="shared" si="2"/>
        <v>68</v>
      </c>
      <c r="P173" s="22">
        <f t="shared" si="3"/>
        <v>68</v>
      </c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 x14ac:dyDescent="0.35">
      <c r="A174" s="48">
        <f>'Sessional + End Term Assessment'!A172</f>
        <v>165</v>
      </c>
      <c r="B174" s="49" t="str">
        <f>'Sessional + End Term Assessment'!B172</f>
        <v>23ETCCS167</v>
      </c>
      <c r="C174" s="66" t="str">
        <f>'Sessional + End Term Assessment'!C172</f>
        <v>YAKSH JAIN</v>
      </c>
      <c r="D174" s="22">
        <f>' MID Term 1'!D171+'MID Term 2'!D171</f>
        <v>19</v>
      </c>
      <c r="E174" s="22">
        <f>' MID Term 1'!H171+'MID Term 2'!E171</f>
        <v>20</v>
      </c>
      <c r="F174" s="22">
        <f>' MID Term 1'!L171+'MID Term 2'!F171</f>
        <v>15.200000000000003</v>
      </c>
      <c r="G174" s="22">
        <f>' MID Term 1'!Q171+'MID Term 2'!J171</f>
        <v>19.066666666666663</v>
      </c>
      <c r="H174" s="20">
        <f>' MID Term 1'!R171+'MID Term 2'!N171</f>
        <v>20.066666666666663</v>
      </c>
      <c r="I174" s="22">
        <f t="shared" ref="I174:M174" si="167">IF((D174/$D$8)&gt;=$I$8,1,0)</f>
        <v>0</v>
      </c>
      <c r="J174" s="22">
        <f t="shared" si="167"/>
        <v>1</v>
      </c>
      <c r="K174" s="22">
        <f t="shared" si="167"/>
        <v>0</v>
      </c>
      <c r="L174" s="22">
        <f t="shared" si="167"/>
        <v>0</v>
      </c>
      <c r="M174" s="22">
        <f t="shared" si="167"/>
        <v>1</v>
      </c>
      <c r="N174" s="22">
        <f t="shared" si="1"/>
        <v>93.333333333333329</v>
      </c>
      <c r="O174" s="22">
        <f t="shared" si="2"/>
        <v>47</v>
      </c>
      <c r="P174" s="22">
        <f t="shared" si="3"/>
        <v>47</v>
      </c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 x14ac:dyDescent="0.35">
      <c r="A175" s="48">
        <f>'Sessional + End Term Assessment'!A173</f>
        <v>166</v>
      </c>
      <c r="B175" s="49" t="str">
        <f>'Sessional + End Term Assessment'!B173</f>
        <v>23ETCCS168</v>
      </c>
      <c r="C175" s="66" t="str">
        <f>'Sessional + End Term Assessment'!C173</f>
        <v>YAKSHIT SHARMA</v>
      </c>
      <c r="D175" s="22">
        <f>' MID Term 1'!D172+'MID Term 2'!D172</f>
        <v>19</v>
      </c>
      <c r="E175" s="22">
        <f>' MID Term 1'!H172+'MID Term 2'!E172</f>
        <v>20</v>
      </c>
      <c r="F175" s="22">
        <f>' MID Term 1'!L172+'MID Term 2'!F172</f>
        <v>15.200000000000003</v>
      </c>
      <c r="G175" s="22">
        <f>' MID Term 1'!Q172+'MID Term 2'!J172</f>
        <v>19.066666666666663</v>
      </c>
      <c r="H175" s="20">
        <f>' MID Term 1'!R172+'MID Term 2'!N172</f>
        <v>20.066666666666663</v>
      </c>
      <c r="I175" s="22">
        <f t="shared" ref="I175:M175" si="168">IF((D175/$D$8)&gt;=$I$8,1,0)</f>
        <v>0</v>
      </c>
      <c r="J175" s="22">
        <f t="shared" si="168"/>
        <v>1</v>
      </c>
      <c r="K175" s="22">
        <f t="shared" si="168"/>
        <v>0</v>
      </c>
      <c r="L175" s="22">
        <f t="shared" si="168"/>
        <v>0</v>
      </c>
      <c r="M175" s="22">
        <f t="shared" si="168"/>
        <v>1</v>
      </c>
      <c r="N175" s="22">
        <f t="shared" si="1"/>
        <v>93.333333333333329</v>
      </c>
      <c r="O175" s="22">
        <f t="shared" si="2"/>
        <v>47</v>
      </c>
      <c r="P175" s="22">
        <f t="shared" si="3"/>
        <v>47</v>
      </c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 x14ac:dyDescent="0.35">
      <c r="A176" s="48">
        <f>'Sessional + End Term Assessment'!A174</f>
        <v>167</v>
      </c>
      <c r="B176" s="49" t="str">
        <f>'Sessional + End Term Assessment'!B174</f>
        <v>23ETCCS169</v>
      </c>
      <c r="C176" s="66" t="str">
        <f>'Sessional + End Term Assessment'!C174</f>
        <v>YASH DAVE</v>
      </c>
      <c r="D176" s="22">
        <f>' MID Term 1'!D173+'MID Term 2'!D173</f>
        <v>215</v>
      </c>
      <c r="E176" s="22">
        <f>' MID Term 1'!H173+'MID Term 2'!E173</f>
        <v>216</v>
      </c>
      <c r="F176" s="22">
        <f>' MID Term 1'!L173+'MID Term 2'!F173</f>
        <v>211.20000000000007</v>
      </c>
      <c r="G176" s="22">
        <f>' MID Term 1'!Q173+'MID Term 2'!J173</f>
        <v>215.06666666666669</v>
      </c>
      <c r="H176" s="20">
        <f>' MID Term 1'!R173+'MID Term 2'!N173</f>
        <v>216.06666666666669</v>
      </c>
      <c r="I176" s="22">
        <f t="shared" ref="I176:M176" si="169">IF((D176/$D$8)&gt;=$I$8,1,0)</f>
        <v>1</v>
      </c>
      <c r="J176" s="22">
        <f t="shared" si="169"/>
        <v>1</v>
      </c>
      <c r="K176" s="22">
        <f t="shared" si="169"/>
        <v>1</v>
      </c>
      <c r="L176" s="22">
        <f t="shared" si="169"/>
        <v>1</v>
      </c>
      <c r="M176" s="22">
        <f t="shared" si="169"/>
        <v>1</v>
      </c>
      <c r="N176" s="22">
        <f t="shared" si="1"/>
        <v>1073.3333333333335</v>
      </c>
      <c r="O176" s="22">
        <f t="shared" si="2"/>
        <v>537</v>
      </c>
      <c r="P176" s="22">
        <f t="shared" si="3"/>
        <v>537</v>
      </c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 x14ac:dyDescent="0.35">
      <c r="A177" s="48">
        <f>'Sessional + End Term Assessment'!A175</f>
        <v>168</v>
      </c>
      <c r="B177" s="49" t="str">
        <f>'Sessional + End Term Assessment'!B175</f>
        <v>23ETCCS170</v>
      </c>
      <c r="C177" s="66" t="str">
        <f>'Sessional + End Term Assessment'!C175</f>
        <v>YASH JAIN</v>
      </c>
      <c r="D177" s="22">
        <f>' MID Term 1'!D174+'MID Term 2'!D174</f>
        <v>28</v>
      </c>
      <c r="E177" s="22">
        <f>' MID Term 1'!H174+'MID Term 2'!E174</f>
        <v>29</v>
      </c>
      <c r="F177" s="22">
        <f>' MID Term 1'!L174+'MID Term 2'!F174</f>
        <v>25.200000000000003</v>
      </c>
      <c r="G177" s="22">
        <f>' MID Term 1'!Q174+'MID Term 2'!J174</f>
        <v>28.4</v>
      </c>
      <c r="H177" s="20">
        <f>' MID Term 1'!R174+'MID Term 2'!N174</f>
        <v>29.4</v>
      </c>
      <c r="I177" s="22">
        <f t="shared" ref="I177:M177" si="170">IF((D177/$D$8)&gt;=$I$8,1,0)</f>
        <v>1</v>
      </c>
      <c r="J177" s="22">
        <f t="shared" si="170"/>
        <v>1</v>
      </c>
      <c r="K177" s="22">
        <f t="shared" si="170"/>
        <v>1</v>
      </c>
      <c r="L177" s="22">
        <f t="shared" si="170"/>
        <v>1</v>
      </c>
      <c r="M177" s="22">
        <f t="shared" si="170"/>
        <v>1</v>
      </c>
      <c r="N177" s="22">
        <f t="shared" si="1"/>
        <v>140</v>
      </c>
      <c r="O177" s="22">
        <f t="shared" si="2"/>
        <v>70</v>
      </c>
      <c r="P177" s="22">
        <f t="shared" si="3"/>
        <v>70</v>
      </c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 x14ac:dyDescent="0.35">
      <c r="A178" s="48">
        <f>'Sessional + End Term Assessment'!A176</f>
        <v>169</v>
      </c>
      <c r="B178" s="49" t="str">
        <f>'Sessional + End Term Assessment'!B176</f>
        <v>23ETCCS171</v>
      </c>
      <c r="C178" s="66" t="str">
        <f>'Sessional + End Term Assessment'!C176</f>
        <v>YASH KHERODIYA</v>
      </c>
      <c r="D178" s="22">
        <f>' MID Term 1'!D175+'MID Term 2'!D175</f>
        <v>19</v>
      </c>
      <c r="E178" s="22">
        <f>' MID Term 1'!H175+'MID Term 2'!E175</f>
        <v>20</v>
      </c>
      <c r="F178" s="22">
        <f>' MID Term 1'!L175+'MID Term 2'!F175</f>
        <v>15.200000000000003</v>
      </c>
      <c r="G178" s="22">
        <f>' MID Term 1'!Q175+'MID Term 2'!J175</f>
        <v>19.066666666666663</v>
      </c>
      <c r="H178" s="20">
        <f>' MID Term 1'!R175+'MID Term 2'!N175</f>
        <v>20.066666666666663</v>
      </c>
      <c r="I178" s="22">
        <f t="shared" ref="I178:M178" si="171">IF((D178/$D$8)&gt;=$I$8,1,0)</f>
        <v>0</v>
      </c>
      <c r="J178" s="22">
        <f t="shared" si="171"/>
        <v>1</v>
      </c>
      <c r="K178" s="22">
        <f t="shared" si="171"/>
        <v>0</v>
      </c>
      <c r="L178" s="22">
        <f t="shared" si="171"/>
        <v>0</v>
      </c>
      <c r="M178" s="22">
        <f t="shared" si="171"/>
        <v>1</v>
      </c>
      <c r="N178" s="22">
        <f t="shared" si="1"/>
        <v>93.333333333333329</v>
      </c>
      <c r="O178" s="22">
        <f t="shared" si="2"/>
        <v>47</v>
      </c>
      <c r="P178" s="22">
        <f t="shared" si="3"/>
        <v>47</v>
      </c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 x14ac:dyDescent="0.35">
      <c r="A179" s="48">
        <f>'Sessional + End Term Assessment'!A177</f>
        <v>170</v>
      </c>
      <c r="B179" s="49" t="str">
        <f>'Sessional + End Term Assessment'!B177</f>
        <v>23ETCCS172</v>
      </c>
      <c r="C179" s="66" t="str">
        <f>'Sessional + End Term Assessment'!C177</f>
        <v>YASH KUMAR</v>
      </c>
      <c r="D179" s="22">
        <f>' MID Term 1'!D176+'MID Term 2'!D176</f>
        <v>27</v>
      </c>
      <c r="E179" s="22">
        <f>' MID Term 1'!H176+'MID Term 2'!E176</f>
        <v>28</v>
      </c>
      <c r="F179" s="22">
        <f>' MID Term 1'!L176+'MID Term 2'!F176</f>
        <v>24.400000000000006</v>
      </c>
      <c r="G179" s="22">
        <f>' MID Term 1'!Q176+'MID Term 2'!J176</f>
        <v>27.466666666666669</v>
      </c>
      <c r="H179" s="20">
        <f>' MID Term 1'!R176+'MID Term 2'!N176</f>
        <v>28.466666666666669</v>
      </c>
      <c r="I179" s="22">
        <f t="shared" ref="I179:M179" si="172">IF((D179/$D$8)&gt;=$I$8,1,0)</f>
        <v>1</v>
      </c>
      <c r="J179" s="22">
        <f t="shared" si="172"/>
        <v>1</v>
      </c>
      <c r="K179" s="22">
        <f t="shared" si="172"/>
        <v>1</v>
      </c>
      <c r="L179" s="22">
        <f t="shared" si="172"/>
        <v>1</v>
      </c>
      <c r="M179" s="22">
        <f t="shared" si="172"/>
        <v>1</v>
      </c>
      <c r="N179" s="22">
        <f t="shared" si="1"/>
        <v>135.33333333333334</v>
      </c>
      <c r="O179" s="22">
        <f t="shared" si="2"/>
        <v>68</v>
      </c>
      <c r="P179" s="22">
        <f t="shared" si="3"/>
        <v>68</v>
      </c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 x14ac:dyDescent="0.35">
      <c r="A180" s="48">
        <f>'Sessional + End Term Assessment'!A178</f>
        <v>171</v>
      </c>
      <c r="B180" s="49" t="str">
        <f>'Sessional + End Term Assessment'!B178</f>
        <v>23ETCCS173</v>
      </c>
      <c r="C180" s="66" t="str">
        <f>'Sessional + End Term Assessment'!C178</f>
        <v>YASHASWINI KANWAR YADUWANSHI</v>
      </c>
      <c r="D180" s="22">
        <v>0</v>
      </c>
      <c r="E180" s="22">
        <v>0</v>
      </c>
      <c r="F180" s="22">
        <v>0</v>
      </c>
      <c r="G180" s="22" t="s">
        <v>86</v>
      </c>
      <c r="H180" s="22" t="s">
        <v>86</v>
      </c>
      <c r="I180" s="22" t="s">
        <v>86</v>
      </c>
      <c r="J180" s="22" t="s">
        <v>86</v>
      </c>
      <c r="K180" s="22" t="s">
        <v>86</v>
      </c>
      <c r="L180" s="22" t="s">
        <v>86</v>
      </c>
      <c r="M180" s="22" t="s">
        <v>86</v>
      </c>
      <c r="N180" s="22" t="s">
        <v>86</v>
      </c>
      <c r="O180" s="22" t="s">
        <v>86</v>
      </c>
      <c r="P180" s="22" t="s">
        <v>86</v>
      </c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 x14ac:dyDescent="0.35">
      <c r="A181" s="48">
        <f>'Sessional + End Term Assessment'!A179</f>
        <v>172</v>
      </c>
      <c r="B181" s="49" t="str">
        <f>'Sessional + End Term Assessment'!B179</f>
        <v>23ETCCS174</v>
      </c>
      <c r="C181" s="66" t="str">
        <f>'Sessional + End Term Assessment'!C179</f>
        <v>YASHSWI JHALA</v>
      </c>
      <c r="D181" s="22">
        <f>' MID Term 1'!D178+'MID Term 2'!D178</f>
        <v>21</v>
      </c>
      <c r="E181" s="22">
        <f>' MID Term 1'!H178+'MID Term 2'!E178</f>
        <v>22</v>
      </c>
      <c r="F181" s="22">
        <f>' MID Term 1'!L178+'MID Term 2'!F178</f>
        <v>16.799999999999997</v>
      </c>
      <c r="G181" s="22">
        <f>' MID Term 1'!Q178+'MID Term 2'!J178</f>
        <v>20.93333333333333</v>
      </c>
      <c r="H181" s="20">
        <f>' MID Term 1'!R178+'MID Term 2'!N178</f>
        <v>21.93333333333333</v>
      </c>
      <c r="I181" s="22">
        <f t="shared" ref="I181:M181" si="173">IF((D181/$D$8)&gt;=$I$8,1,0)</f>
        <v>1</v>
      </c>
      <c r="J181" s="22">
        <f t="shared" si="173"/>
        <v>1</v>
      </c>
      <c r="K181" s="22">
        <f t="shared" si="173"/>
        <v>0</v>
      </c>
      <c r="L181" s="22">
        <f t="shared" si="173"/>
        <v>1</v>
      </c>
      <c r="M181" s="22">
        <f t="shared" si="173"/>
        <v>1</v>
      </c>
      <c r="N181" s="22">
        <f t="shared" ref="N181:N206" si="174">SUM(D181:H181)</f>
        <v>102.66666666666666</v>
      </c>
      <c r="O181" s="22">
        <f t="shared" ref="O181:O206" si="175">ROUND(N181/2,0)</f>
        <v>51</v>
      </c>
      <c r="P181" s="22">
        <f t="shared" ref="P181:P206" si="176">SUM(O181)</f>
        <v>51</v>
      </c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 x14ac:dyDescent="0.35">
      <c r="A182" s="48">
        <f>'Sessional + End Term Assessment'!A180</f>
        <v>173</v>
      </c>
      <c r="B182" s="49" t="str">
        <f>'Sessional + End Term Assessment'!B180</f>
        <v>23ETCCS175</v>
      </c>
      <c r="C182" s="66" t="str">
        <f>'Sessional + End Term Assessment'!C180</f>
        <v>YATHARTH UPADHYAY</v>
      </c>
      <c r="D182" s="22">
        <f>' MID Term 1'!D179+'MID Term 2'!D179</f>
        <v>22</v>
      </c>
      <c r="E182" s="22">
        <f>' MID Term 1'!H179+'MID Term 2'!E179</f>
        <v>23</v>
      </c>
      <c r="F182" s="22">
        <f>' MID Term 1'!L179+'MID Term 2'!F179</f>
        <v>20.400000000000002</v>
      </c>
      <c r="G182" s="22">
        <f>' MID Term 1'!Q179+'MID Term 2'!J179</f>
        <v>22.8</v>
      </c>
      <c r="H182" s="20">
        <f>' MID Term 1'!R179+'MID Term 2'!N179</f>
        <v>23.8</v>
      </c>
      <c r="I182" s="22">
        <f t="shared" ref="I182:M182" si="177">IF((D182/$D$8)&gt;=$I$8,1,0)</f>
        <v>1</v>
      </c>
      <c r="J182" s="22">
        <f t="shared" si="177"/>
        <v>1</v>
      </c>
      <c r="K182" s="22">
        <f t="shared" si="177"/>
        <v>1</v>
      </c>
      <c r="L182" s="22">
        <f t="shared" si="177"/>
        <v>1</v>
      </c>
      <c r="M182" s="22">
        <f t="shared" si="177"/>
        <v>1</v>
      </c>
      <c r="N182" s="22">
        <f t="shared" si="174"/>
        <v>112</v>
      </c>
      <c r="O182" s="22">
        <f t="shared" si="175"/>
        <v>56</v>
      </c>
      <c r="P182" s="22">
        <f t="shared" si="176"/>
        <v>56</v>
      </c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 x14ac:dyDescent="0.35">
      <c r="A183" s="48">
        <f>'Sessional + End Term Assessment'!A181</f>
        <v>174</v>
      </c>
      <c r="B183" s="49" t="str">
        <f>'Sessional + End Term Assessment'!B181</f>
        <v>23ETCCS176</v>
      </c>
      <c r="C183" s="66" t="str">
        <f>'Sessional + End Term Assessment'!C181</f>
        <v>YUVRAJ SINGH GOUR</v>
      </c>
      <c r="D183" s="22">
        <f>' MID Term 1'!D180+'MID Term 2'!D180</f>
        <v>23</v>
      </c>
      <c r="E183" s="22">
        <f>' MID Term 1'!H180+'MID Term 2'!E180</f>
        <v>24</v>
      </c>
      <c r="F183" s="22">
        <f>' MID Term 1'!L180+'MID Term 2'!F180</f>
        <v>21.200000000000003</v>
      </c>
      <c r="G183" s="22">
        <f>' MID Term 1'!Q180+'MID Term 2'!J180</f>
        <v>23.733333333333334</v>
      </c>
      <c r="H183" s="20">
        <f>' MID Term 1'!R180+'MID Term 2'!N180</f>
        <v>24.733333333333334</v>
      </c>
      <c r="I183" s="22">
        <f t="shared" ref="I183:M183" si="178">IF((D183/$D$8)&gt;=$I$8,1,0)</f>
        <v>1</v>
      </c>
      <c r="J183" s="22">
        <f t="shared" si="178"/>
        <v>1</v>
      </c>
      <c r="K183" s="22">
        <f t="shared" si="178"/>
        <v>1</v>
      </c>
      <c r="L183" s="22">
        <f t="shared" si="178"/>
        <v>1</v>
      </c>
      <c r="M183" s="22">
        <f t="shared" si="178"/>
        <v>1</v>
      </c>
      <c r="N183" s="22">
        <f t="shared" si="174"/>
        <v>116.66666666666667</v>
      </c>
      <c r="O183" s="22">
        <f t="shared" si="175"/>
        <v>58</v>
      </c>
      <c r="P183" s="22">
        <f t="shared" si="176"/>
        <v>58</v>
      </c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 x14ac:dyDescent="0.35">
      <c r="A184" s="48">
        <f>'Sessional + End Term Assessment'!A182</f>
        <v>175</v>
      </c>
      <c r="B184" s="49" t="str">
        <f>'Sessional + End Term Assessment'!B182</f>
        <v>23ETCCS177</v>
      </c>
      <c r="C184" s="66" t="str">
        <f>'Sessional + End Term Assessment'!C182</f>
        <v>ZOHER ZARI</v>
      </c>
      <c r="D184" s="22">
        <f>' MID Term 1'!D181+'MID Term 2'!D181</f>
        <v>26</v>
      </c>
      <c r="E184" s="22">
        <f>' MID Term 1'!H181+'MID Term 2'!E181</f>
        <v>27</v>
      </c>
      <c r="F184" s="22">
        <f>' MID Term 1'!L181+'MID Term 2'!F181</f>
        <v>23.599999999999994</v>
      </c>
      <c r="G184" s="22">
        <f>' MID Term 1'!Q181+'MID Term 2'!J181</f>
        <v>26.533333333333331</v>
      </c>
      <c r="H184" s="20">
        <f>' MID Term 1'!R181+'MID Term 2'!N181</f>
        <v>27.533333333333331</v>
      </c>
      <c r="I184" s="22">
        <f t="shared" ref="I184:M184" si="179">IF((D184/$D$8)&gt;=$I$8,1,0)</f>
        <v>1</v>
      </c>
      <c r="J184" s="22">
        <f t="shared" si="179"/>
        <v>1</v>
      </c>
      <c r="K184" s="22">
        <f t="shared" si="179"/>
        <v>1</v>
      </c>
      <c r="L184" s="22">
        <f t="shared" si="179"/>
        <v>1</v>
      </c>
      <c r="M184" s="22">
        <f t="shared" si="179"/>
        <v>1</v>
      </c>
      <c r="N184" s="22">
        <f t="shared" si="174"/>
        <v>130.66666666666666</v>
      </c>
      <c r="O184" s="22">
        <f t="shared" si="175"/>
        <v>65</v>
      </c>
      <c r="P184" s="22">
        <f t="shared" si="176"/>
        <v>65</v>
      </c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 x14ac:dyDescent="0.35">
      <c r="A185" s="48">
        <f>'Sessional + End Term Assessment'!A183</f>
        <v>176</v>
      </c>
      <c r="B185" s="49" t="str">
        <f>'Sessional + End Term Assessment'!B183</f>
        <v>23ETCCE001</v>
      </c>
      <c r="C185" s="66" t="str">
        <f>'Sessional + End Term Assessment'!C183</f>
        <v>DURGA SHANKAR MEENA</v>
      </c>
      <c r="D185" s="22">
        <f>' MID Term 1'!D182+'MID Term 2'!D182</f>
        <v>19</v>
      </c>
      <c r="E185" s="22">
        <f>' MID Term 1'!H182+'MID Term 2'!E182</f>
        <v>20</v>
      </c>
      <c r="F185" s="22">
        <f>' MID Term 1'!L182+'MID Term 2'!F182</f>
        <v>15.200000000000003</v>
      </c>
      <c r="G185" s="22">
        <f>' MID Term 1'!Q182+'MID Term 2'!J182</f>
        <v>19.066666666666663</v>
      </c>
      <c r="H185" s="20">
        <f>' MID Term 1'!R182+'MID Term 2'!N182</f>
        <v>20.066666666666663</v>
      </c>
      <c r="I185" s="22">
        <f t="shared" ref="I185:M185" si="180">IF((D185/$D$8)&gt;=$I$8,1,0)</f>
        <v>0</v>
      </c>
      <c r="J185" s="22">
        <f t="shared" si="180"/>
        <v>1</v>
      </c>
      <c r="K185" s="22">
        <f t="shared" si="180"/>
        <v>0</v>
      </c>
      <c r="L185" s="22">
        <f t="shared" si="180"/>
        <v>0</v>
      </c>
      <c r="M185" s="22">
        <f t="shared" si="180"/>
        <v>1</v>
      </c>
      <c r="N185" s="22">
        <f t="shared" si="174"/>
        <v>93.333333333333329</v>
      </c>
      <c r="O185" s="22">
        <f t="shared" si="175"/>
        <v>47</v>
      </c>
      <c r="P185" s="22">
        <f t="shared" si="176"/>
        <v>47</v>
      </c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 x14ac:dyDescent="0.35">
      <c r="A186" s="48">
        <f>'Sessional + End Term Assessment'!A184</f>
        <v>177</v>
      </c>
      <c r="B186" s="49" t="str">
        <f>'Sessional + End Term Assessment'!B184</f>
        <v>23ETCCE002</v>
      </c>
      <c r="C186" s="66" t="str">
        <f>'Sessional + End Term Assessment'!C184</f>
        <v>MS.DIPIKA KALAL</v>
      </c>
      <c r="D186" s="22">
        <f>' MID Term 1'!D183+'MID Term 2'!D183</f>
        <v>21</v>
      </c>
      <c r="E186" s="22">
        <f>' MID Term 1'!H183+'MID Term 2'!E183</f>
        <v>22</v>
      </c>
      <c r="F186" s="22">
        <f>' MID Term 1'!L183+'MID Term 2'!F183</f>
        <v>16.799999999999997</v>
      </c>
      <c r="G186" s="22">
        <f>' MID Term 1'!Q183+'MID Term 2'!J183</f>
        <v>20.93333333333333</v>
      </c>
      <c r="H186" s="20">
        <f>' MID Term 1'!R183+'MID Term 2'!N183</f>
        <v>21.93333333333333</v>
      </c>
      <c r="I186" s="22">
        <f t="shared" ref="I186:M186" si="181">IF((D186/$D$8)&gt;=$I$8,1,0)</f>
        <v>1</v>
      </c>
      <c r="J186" s="22">
        <f t="shared" si="181"/>
        <v>1</v>
      </c>
      <c r="K186" s="22">
        <f t="shared" si="181"/>
        <v>0</v>
      </c>
      <c r="L186" s="22">
        <f t="shared" si="181"/>
        <v>1</v>
      </c>
      <c r="M186" s="22">
        <f t="shared" si="181"/>
        <v>1</v>
      </c>
      <c r="N186" s="22">
        <f t="shared" si="174"/>
        <v>102.66666666666666</v>
      </c>
      <c r="O186" s="22">
        <f t="shared" si="175"/>
        <v>51</v>
      </c>
      <c r="P186" s="22">
        <f t="shared" si="176"/>
        <v>51</v>
      </c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 x14ac:dyDescent="0.35">
      <c r="A187" s="48">
        <f>'Sessional + End Term Assessment'!A185</f>
        <v>178</v>
      </c>
      <c r="B187" s="49" t="str">
        <f>'Sessional + End Term Assessment'!B185</f>
        <v>23ETCCE003</v>
      </c>
      <c r="C187" s="66" t="str">
        <f>'Sessional + End Term Assessment'!C185</f>
        <v>MS.NIKITA KALAL</v>
      </c>
      <c r="D187" s="22">
        <f>' MID Term 1'!D184+'MID Term 2'!D184</f>
        <v>22</v>
      </c>
      <c r="E187" s="22">
        <f>' MID Term 1'!H184+'MID Term 2'!E184</f>
        <v>23</v>
      </c>
      <c r="F187" s="22">
        <f>' MID Term 1'!L184+'MID Term 2'!F184</f>
        <v>17.599999999999998</v>
      </c>
      <c r="G187" s="22">
        <f>' MID Term 1'!Q184+'MID Term 2'!J184</f>
        <v>21.866666666666671</v>
      </c>
      <c r="H187" s="20">
        <f>' MID Term 1'!R184+'MID Term 2'!N184</f>
        <v>22.866666666666671</v>
      </c>
      <c r="I187" s="22">
        <f t="shared" ref="I187:M187" si="182">IF((D187/$D$8)&gt;=$I$8,1,0)</f>
        <v>1</v>
      </c>
      <c r="J187" s="22">
        <f t="shared" si="182"/>
        <v>1</v>
      </c>
      <c r="K187" s="22">
        <f t="shared" si="182"/>
        <v>0</v>
      </c>
      <c r="L187" s="22">
        <f t="shared" si="182"/>
        <v>1</v>
      </c>
      <c r="M187" s="22">
        <f t="shared" si="182"/>
        <v>1</v>
      </c>
      <c r="N187" s="22">
        <f t="shared" si="174"/>
        <v>107.33333333333334</v>
      </c>
      <c r="O187" s="22">
        <f t="shared" si="175"/>
        <v>54</v>
      </c>
      <c r="P187" s="22">
        <f t="shared" si="176"/>
        <v>54</v>
      </c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 x14ac:dyDescent="0.35">
      <c r="A188" s="48">
        <f>'Sessional + End Term Assessment'!A186</f>
        <v>179</v>
      </c>
      <c r="B188" s="49" t="str">
        <f>'Sessional + End Term Assessment'!B186</f>
        <v>23ETCCE004</v>
      </c>
      <c r="C188" s="66" t="str">
        <f>'Sessional + End Term Assessment'!C186</f>
        <v>NAMAN CHOUDHARY</v>
      </c>
      <c r="D188" s="22">
        <f>' MID Term 1'!D185+'MID Term 2'!D185</f>
        <v>18</v>
      </c>
      <c r="E188" s="22">
        <f>' MID Term 1'!H185+'MID Term 2'!E185</f>
        <v>19</v>
      </c>
      <c r="F188" s="22">
        <f>' MID Term 1'!L185+'MID Term 2'!F185</f>
        <v>14.399999999999991</v>
      </c>
      <c r="G188" s="22">
        <f>' MID Term 1'!Q185+'MID Term 2'!J185</f>
        <v>18.133333333333333</v>
      </c>
      <c r="H188" s="20">
        <f>' MID Term 1'!R185+'MID Term 2'!N185</f>
        <v>19.133333333333333</v>
      </c>
      <c r="I188" s="22">
        <f t="shared" ref="I188:M188" si="183">IF((D188/$D$8)&gt;=$I$8,1,0)</f>
        <v>0</v>
      </c>
      <c r="J188" s="22">
        <f t="shared" si="183"/>
        <v>0</v>
      </c>
      <c r="K188" s="22">
        <f t="shared" si="183"/>
        <v>0</v>
      </c>
      <c r="L188" s="22">
        <f t="shared" si="183"/>
        <v>0</v>
      </c>
      <c r="M188" s="22">
        <f t="shared" si="183"/>
        <v>0</v>
      </c>
      <c r="N188" s="22">
        <f t="shared" si="174"/>
        <v>88.666666666666657</v>
      </c>
      <c r="O188" s="22">
        <f t="shared" si="175"/>
        <v>44</v>
      </c>
      <c r="P188" s="22">
        <f t="shared" si="176"/>
        <v>44</v>
      </c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 x14ac:dyDescent="0.35">
      <c r="A189" s="48">
        <f>'Sessional + End Term Assessment'!A187</f>
        <v>180</v>
      </c>
      <c r="B189" s="49" t="str">
        <f>'Sessional + End Term Assessment'!B187</f>
        <v>23ETCCE005</v>
      </c>
      <c r="C189" s="66" t="str">
        <f>'Sessional + End Term Assessment'!C187</f>
        <v>NARESH MEENA</v>
      </c>
      <c r="D189" s="22">
        <f>' MID Term 1'!D186+'MID Term 2'!D186</f>
        <v>23</v>
      </c>
      <c r="E189" s="22">
        <f>' MID Term 1'!H186+'MID Term 2'!E186</f>
        <v>24</v>
      </c>
      <c r="F189" s="22">
        <f>' MID Term 1'!L186+'MID Term 2'!F186</f>
        <v>21.200000000000003</v>
      </c>
      <c r="G189" s="22">
        <f>' MID Term 1'!Q186+'MID Term 2'!J186</f>
        <v>23.733333333333334</v>
      </c>
      <c r="H189" s="20">
        <f>' MID Term 1'!R186+'MID Term 2'!N186</f>
        <v>24.733333333333334</v>
      </c>
      <c r="I189" s="22">
        <f t="shared" ref="I189:M189" si="184">IF((D189/$D$8)&gt;=$I$8,1,0)</f>
        <v>1</v>
      </c>
      <c r="J189" s="22">
        <f t="shared" si="184"/>
        <v>1</v>
      </c>
      <c r="K189" s="22">
        <f t="shared" si="184"/>
        <v>1</v>
      </c>
      <c r="L189" s="22">
        <f t="shared" si="184"/>
        <v>1</v>
      </c>
      <c r="M189" s="22">
        <f t="shared" si="184"/>
        <v>1</v>
      </c>
      <c r="N189" s="22">
        <f t="shared" si="174"/>
        <v>116.66666666666667</v>
      </c>
      <c r="O189" s="22">
        <f t="shared" si="175"/>
        <v>58</v>
      </c>
      <c r="P189" s="22">
        <f t="shared" si="176"/>
        <v>58</v>
      </c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 x14ac:dyDescent="0.35">
      <c r="A190" s="48">
        <f>'Sessional + End Term Assessment'!A188</f>
        <v>181</v>
      </c>
      <c r="B190" s="49" t="str">
        <f>'Sessional + End Term Assessment'!B188</f>
        <v>23ETCCE006</v>
      </c>
      <c r="C190" s="66" t="str">
        <f>'Sessional + End Term Assessment'!C188</f>
        <v>NAVEEN NATH JOGI</v>
      </c>
      <c r="D190" s="22">
        <f>' MID Term 1'!D187+'MID Term 2'!D187</f>
        <v>19</v>
      </c>
      <c r="E190" s="22">
        <f>' MID Term 1'!H187+'MID Term 2'!E187</f>
        <v>20</v>
      </c>
      <c r="F190" s="22">
        <f>' MID Term 1'!L187+'MID Term 2'!F187</f>
        <v>15.200000000000003</v>
      </c>
      <c r="G190" s="22">
        <f>' MID Term 1'!Q187+'MID Term 2'!J187</f>
        <v>19.066666666666663</v>
      </c>
      <c r="H190" s="20">
        <f>' MID Term 1'!R187+'MID Term 2'!N187</f>
        <v>20.066666666666663</v>
      </c>
      <c r="I190" s="22">
        <f t="shared" ref="I190:M190" si="185">IF((D190/$D$8)&gt;=$I$8,1,0)</f>
        <v>0</v>
      </c>
      <c r="J190" s="22">
        <f t="shared" si="185"/>
        <v>1</v>
      </c>
      <c r="K190" s="22">
        <f t="shared" si="185"/>
        <v>0</v>
      </c>
      <c r="L190" s="22">
        <f t="shared" si="185"/>
        <v>0</v>
      </c>
      <c r="M190" s="22">
        <f t="shared" si="185"/>
        <v>1</v>
      </c>
      <c r="N190" s="22">
        <f t="shared" si="174"/>
        <v>93.333333333333329</v>
      </c>
      <c r="O190" s="22">
        <f t="shared" si="175"/>
        <v>47</v>
      </c>
      <c r="P190" s="22">
        <f t="shared" si="176"/>
        <v>47</v>
      </c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 x14ac:dyDescent="0.35">
      <c r="A191" s="48">
        <f>'Sessional + End Term Assessment'!A189</f>
        <v>182</v>
      </c>
      <c r="B191" s="49" t="str">
        <f>'Sessional + End Term Assessment'!B189</f>
        <v>23ETCCE007</v>
      </c>
      <c r="C191" s="66" t="str">
        <f>'Sessional + End Term Assessment'!C189</f>
        <v>SAYAM MEHTA</v>
      </c>
      <c r="D191" s="22">
        <f>' MID Term 1'!D188+'MID Term 2'!D188</f>
        <v>22</v>
      </c>
      <c r="E191" s="22">
        <f>' MID Term 1'!H188+'MID Term 2'!E188</f>
        <v>23</v>
      </c>
      <c r="F191" s="22">
        <f>' MID Term 1'!L188+'MID Term 2'!F188</f>
        <v>17.599999999999998</v>
      </c>
      <c r="G191" s="22">
        <f>' MID Term 1'!Q188+'MID Term 2'!J188</f>
        <v>21.866666666666671</v>
      </c>
      <c r="H191" s="20">
        <f>' MID Term 1'!R188+'MID Term 2'!N188</f>
        <v>22.866666666666671</v>
      </c>
      <c r="I191" s="22">
        <f t="shared" ref="I191:M191" si="186">IF((D191/$D$8)&gt;=$I$8,1,0)</f>
        <v>1</v>
      </c>
      <c r="J191" s="22">
        <f t="shared" si="186"/>
        <v>1</v>
      </c>
      <c r="K191" s="22">
        <f t="shared" si="186"/>
        <v>0</v>
      </c>
      <c r="L191" s="22">
        <f t="shared" si="186"/>
        <v>1</v>
      </c>
      <c r="M191" s="22">
        <f t="shared" si="186"/>
        <v>1</v>
      </c>
      <c r="N191" s="22">
        <f t="shared" si="174"/>
        <v>107.33333333333334</v>
      </c>
      <c r="O191" s="22">
        <f t="shared" si="175"/>
        <v>54</v>
      </c>
      <c r="P191" s="22">
        <f t="shared" si="176"/>
        <v>54</v>
      </c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 x14ac:dyDescent="0.35">
      <c r="A192" s="48">
        <f>'Sessional + End Term Assessment'!A190</f>
        <v>183</v>
      </c>
      <c r="B192" s="49" t="str">
        <f>'Sessional + End Term Assessment'!B190</f>
        <v>23ETCCE008</v>
      </c>
      <c r="C192" s="66" t="str">
        <f>'Sessional + End Term Assessment'!C190</f>
        <v>SHIVAM</v>
      </c>
      <c r="D192" s="22">
        <f>' MID Term 1'!D189+'MID Term 2'!D189</f>
        <v>23</v>
      </c>
      <c r="E192" s="22">
        <f>' MID Term 1'!H189+'MID Term 2'!E189</f>
        <v>24</v>
      </c>
      <c r="F192" s="22">
        <f>' MID Term 1'!L189+'MID Term 2'!F189</f>
        <v>21.200000000000003</v>
      </c>
      <c r="G192" s="22">
        <f>' MID Term 1'!Q189+'MID Term 2'!J189</f>
        <v>23.733333333333334</v>
      </c>
      <c r="H192" s="20">
        <f>' MID Term 1'!R189+'MID Term 2'!N189</f>
        <v>24.733333333333334</v>
      </c>
      <c r="I192" s="22">
        <f t="shared" ref="I192:M192" si="187">IF((D192/$D$8)&gt;=$I$8,1,0)</f>
        <v>1</v>
      </c>
      <c r="J192" s="22">
        <f t="shared" si="187"/>
        <v>1</v>
      </c>
      <c r="K192" s="22">
        <f t="shared" si="187"/>
        <v>1</v>
      </c>
      <c r="L192" s="22">
        <f t="shared" si="187"/>
        <v>1</v>
      </c>
      <c r="M192" s="22">
        <f t="shared" si="187"/>
        <v>1</v>
      </c>
      <c r="N192" s="22">
        <f t="shared" si="174"/>
        <v>116.66666666666667</v>
      </c>
      <c r="O192" s="22">
        <f t="shared" si="175"/>
        <v>58</v>
      </c>
      <c r="P192" s="22">
        <f t="shared" si="176"/>
        <v>58</v>
      </c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 x14ac:dyDescent="0.35">
      <c r="A193" s="48">
        <f>'Sessional + End Term Assessment'!A191</f>
        <v>184</v>
      </c>
      <c r="B193" s="49" t="str">
        <f>'Sessional + End Term Assessment'!B191</f>
        <v>23ETCEC001</v>
      </c>
      <c r="C193" s="66" t="str">
        <f>'Sessional + End Term Assessment'!C191</f>
        <v>ABHISHEK JODHA</v>
      </c>
      <c r="D193" s="22">
        <f>' MID Term 1'!D190+'MID Term 2'!D190</f>
        <v>27</v>
      </c>
      <c r="E193" s="22">
        <f>' MID Term 1'!H190+'MID Term 2'!E190</f>
        <v>28</v>
      </c>
      <c r="F193" s="22">
        <f>' MID Term 1'!L190+'MID Term 2'!F190</f>
        <v>24.400000000000006</v>
      </c>
      <c r="G193" s="22">
        <f>' MID Term 1'!Q190+'MID Term 2'!J190</f>
        <v>27.466666666666669</v>
      </c>
      <c r="H193" s="20">
        <f>' MID Term 1'!R190+'MID Term 2'!N190</f>
        <v>28.466666666666669</v>
      </c>
      <c r="I193" s="22">
        <f t="shared" ref="I193:M193" si="188">IF((D193/$D$8)&gt;=$I$8,1,0)</f>
        <v>1</v>
      </c>
      <c r="J193" s="22">
        <f t="shared" si="188"/>
        <v>1</v>
      </c>
      <c r="K193" s="22">
        <f t="shared" si="188"/>
        <v>1</v>
      </c>
      <c r="L193" s="22">
        <f t="shared" si="188"/>
        <v>1</v>
      </c>
      <c r="M193" s="22">
        <f t="shared" si="188"/>
        <v>1</v>
      </c>
      <c r="N193" s="22">
        <f t="shared" si="174"/>
        <v>135.33333333333334</v>
      </c>
      <c r="O193" s="22">
        <f t="shared" si="175"/>
        <v>68</v>
      </c>
      <c r="P193" s="22">
        <f t="shared" si="176"/>
        <v>68</v>
      </c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 x14ac:dyDescent="0.35">
      <c r="A194" s="48">
        <f>'Sessional + End Term Assessment'!A192</f>
        <v>185</v>
      </c>
      <c r="B194" s="49" t="str">
        <f>'Sessional + End Term Assessment'!B192</f>
        <v>23ETCEC002</v>
      </c>
      <c r="C194" s="66" t="str">
        <f>'Sessional + End Term Assessment'!C192</f>
        <v>ANJALI RATHORE</v>
      </c>
      <c r="D194" s="22">
        <f>' MID Term 1'!D191+'MID Term 2'!D191</f>
        <v>26</v>
      </c>
      <c r="E194" s="22">
        <f>' MID Term 1'!H191+'MID Term 2'!E191</f>
        <v>27</v>
      </c>
      <c r="F194" s="22">
        <f>' MID Term 1'!L191+'MID Term 2'!F191</f>
        <v>23.599999999999994</v>
      </c>
      <c r="G194" s="22">
        <f>' MID Term 1'!Q191+'MID Term 2'!J191</f>
        <v>26.533333333333331</v>
      </c>
      <c r="H194" s="20">
        <f>' MID Term 1'!R191+'MID Term 2'!N191</f>
        <v>27.533333333333331</v>
      </c>
      <c r="I194" s="22">
        <f t="shared" ref="I194:M194" si="189">IF((D194/$D$8)&gt;=$I$8,1,0)</f>
        <v>1</v>
      </c>
      <c r="J194" s="22">
        <f t="shared" si="189"/>
        <v>1</v>
      </c>
      <c r="K194" s="22">
        <f t="shared" si="189"/>
        <v>1</v>
      </c>
      <c r="L194" s="22">
        <f t="shared" si="189"/>
        <v>1</v>
      </c>
      <c r="M194" s="22">
        <f t="shared" si="189"/>
        <v>1</v>
      </c>
      <c r="N194" s="22">
        <f t="shared" si="174"/>
        <v>130.66666666666666</v>
      </c>
      <c r="O194" s="22">
        <f t="shared" si="175"/>
        <v>65</v>
      </c>
      <c r="P194" s="22">
        <f t="shared" si="176"/>
        <v>65</v>
      </c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 x14ac:dyDescent="0.35">
      <c r="A195" s="48">
        <f>'Sessional + End Term Assessment'!A193</f>
        <v>186</v>
      </c>
      <c r="B195" s="49" t="str">
        <f>'Sessional + End Term Assessment'!B193</f>
        <v>23ETCEC003</v>
      </c>
      <c r="C195" s="66" t="str">
        <f>'Sessional + End Term Assessment'!C193</f>
        <v>ARCHI KHATTAR</v>
      </c>
      <c r="D195" s="22">
        <f>' MID Term 1'!D192+'MID Term 2'!D192</f>
        <v>26</v>
      </c>
      <c r="E195" s="22">
        <f>' MID Term 1'!H192+'MID Term 2'!E192</f>
        <v>27</v>
      </c>
      <c r="F195" s="22">
        <f>' MID Term 1'!L192+'MID Term 2'!F192</f>
        <v>23.599999999999994</v>
      </c>
      <c r="G195" s="22">
        <f>' MID Term 1'!Q192+'MID Term 2'!J192</f>
        <v>26.533333333333331</v>
      </c>
      <c r="H195" s="20">
        <f>' MID Term 1'!R192+'MID Term 2'!N192</f>
        <v>27.533333333333331</v>
      </c>
      <c r="I195" s="22">
        <f t="shared" ref="I195:M195" si="190">IF((D195/$D$8)&gt;=$I$8,1,0)</f>
        <v>1</v>
      </c>
      <c r="J195" s="22">
        <f t="shared" si="190"/>
        <v>1</v>
      </c>
      <c r="K195" s="22">
        <f t="shared" si="190"/>
        <v>1</v>
      </c>
      <c r="L195" s="22">
        <f t="shared" si="190"/>
        <v>1</v>
      </c>
      <c r="M195" s="22">
        <f t="shared" si="190"/>
        <v>1</v>
      </c>
      <c r="N195" s="22">
        <f t="shared" si="174"/>
        <v>130.66666666666666</v>
      </c>
      <c r="O195" s="22">
        <f t="shared" si="175"/>
        <v>65</v>
      </c>
      <c r="P195" s="22">
        <f t="shared" si="176"/>
        <v>65</v>
      </c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 x14ac:dyDescent="0.35">
      <c r="A196" s="48">
        <f>'Sessional + End Term Assessment'!A194</f>
        <v>187</v>
      </c>
      <c r="B196" s="49" t="str">
        <f>'Sessional + End Term Assessment'!B194</f>
        <v>23ETCEC004</v>
      </c>
      <c r="C196" s="66" t="str">
        <f>'Sessional + End Term Assessment'!C194</f>
        <v>DEVENDRA SINGH</v>
      </c>
      <c r="D196" s="22">
        <f>' MID Term 1'!D193+'MID Term 2'!D193</f>
        <v>23</v>
      </c>
      <c r="E196" s="22">
        <f>' MID Term 1'!H193+'MID Term 2'!E193</f>
        <v>24</v>
      </c>
      <c r="F196" s="22">
        <f>' MID Term 1'!L193+'MID Term 2'!F193</f>
        <v>21.200000000000003</v>
      </c>
      <c r="G196" s="22">
        <f>' MID Term 1'!Q193+'MID Term 2'!J193</f>
        <v>23.733333333333334</v>
      </c>
      <c r="H196" s="20">
        <f>' MID Term 1'!R193+'MID Term 2'!N193</f>
        <v>24.733333333333334</v>
      </c>
      <c r="I196" s="22">
        <f t="shared" ref="I196:M196" si="191">IF((D196/$D$8)&gt;=$I$8,1,0)</f>
        <v>1</v>
      </c>
      <c r="J196" s="22">
        <f t="shared" si="191"/>
        <v>1</v>
      </c>
      <c r="K196" s="22">
        <f t="shared" si="191"/>
        <v>1</v>
      </c>
      <c r="L196" s="22">
        <f t="shared" si="191"/>
        <v>1</v>
      </c>
      <c r="M196" s="22">
        <f t="shared" si="191"/>
        <v>1</v>
      </c>
      <c r="N196" s="22">
        <f t="shared" si="174"/>
        <v>116.66666666666667</v>
      </c>
      <c r="O196" s="22">
        <f t="shared" si="175"/>
        <v>58</v>
      </c>
      <c r="P196" s="22">
        <f t="shared" si="176"/>
        <v>58</v>
      </c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 x14ac:dyDescent="0.35">
      <c r="A197" s="48">
        <f>'Sessional + End Term Assessment'!A195</f>
        <v>188</v>
      </c>
      <c r="B197" s="49" t="str">
        <f>'Sessional + End Term Assessment'!B195</f>
        <v>23ETCEC005</v>
      </c>
      <c r="C197" s="66" t="str">
        <f>'Sessional + End Term Assessment'!C195</f>
        <v>JAIN MAYANK AMRUT</v>
      </c>
      <c r="D197" s="22">
        <f>' MID Term 1'!D194+'MID Term 2'!D194</f>
        <v>22</v>
      </c>
      <c r="E197" s="22">
        <f>' MID Term 1'!H194+'MID Term 2'!E194</f>
        <v>23</v>
      </c>
      <c r="F197" s="22">
        <f>' MID Term 1'!L194+'MID Term 2'!F194</f>
        <v>20.400000000000002</v>
      </c>
      <c r="G197" s="22">
        <f>' MID Term 1'!Q194+'MID Term 2'!J194</f>
        <v>22.8</v>
      </c>
      <c r="H197" s="20">
        <f>' MID Term 1'!R194+'MID Term 2'!N194</f>
        <v>23.8</v>
      </c>
      <c r="I197" s="22">
        <f t="shared" ref="I197:M197" si="192">IF((D197/$D$8)&gt;=$I$8,1,0)</f>
        <v>1</v>
      </c>
      <c r="J197" s="22">
        <f t="shared" si="192"/>
        <v>1</v>
      </c>
      <c r="K197" s="22">
        <f t="shared" si="192"/>
        <v>1</v>
      </c>
      <c r="L197" s="22">
        <f t="shared" si="192"/>
        <v>1</v>
      </c>
      <c r="M197" s="22">
        <f t="shared" si="192"/>
        <v>1</v>
      </c>
      <c r="N197" s="22">
        <f t="shared" si="174"/>
        <v>112</v>
      </c>
      <c r="O197" s="22">
        <f t="shared" si="175"/>
        <v>56</v>
      </c>
      <c r="P197" s="22">
        <f t="shared" si="176"/>
        <v>56</v>
      </c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 x14ac:dyDescent="0.35">
      <c r="A198" s="48">
        <f>'Sessional + End Term Assessment'!A196</f>
        <v>189</v>
      </c>
      <c r="B198" s="49" t="str">
        <f>'Sessional + End Term Assessment'!B196</f>
        <v>23ETCEC006</v>
      </c>
      <c r="C198" s="66" t="str">
        <f>'Sessional + End Term Assessment'!C196</f>
        <v>MANISH BYAWAT</v>
      </c>
      <c r="D198" s="22" t="e">
        <f>' MID Term 1'!D195+'MID Term 2'!D195</f>
        <v>#VALUE!</v>
      </c>
      <c r="E198" s="22" t="e">
        <f>' MID Term 1'!H195+'MID Term 2'!E195</f>
        <v>#VALUE!</v>
      </c>
      <c r="F198" s="22" t="e">
        <f>' MID Term 1'!L195+'MID Term 2'!F195</f>
        <v>#VALUE!</v>
      </c>
      <c r="G198" s="22" t="e">
        <f>' MID Term 1'!Q195+'MID Term 2'!J195</f>
        <v>#VALUE!</v>
      </c>
      <c r="H198" s="20" t="e">
        <f>' MID Term 1'!R195+'MID Term 2'!N195</f>
        <v>#VALUE!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f t="shared" si="175"/>
        <v>0</v>
      </c>
      <c r="P198" s="22">
        <f t="shared" si="176"/>
        <v>0</v>
      </c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 x14ac:dyDescent="0.35">
      <c r="A199" s="48">
        <f>'Sessional + End Term Assessment'!A197</f>
        <v>190</v>
      </c>
      <c r="B199" s="49" t="str">
        <f>'Sessional + End Term Assessment'!B197</f>
        <v>23ETCEC007</v>
      </c>
      <c r="C199" s="66" t="str">
        <f>'Sessional + End Term Assessment'!C197</f>
        <v>MS.HITAL KUMAWAT</v>
      </c>
      <c r="D199" s="22">
        <f>' MID Term 1'!D196+'MID Term 2'!D196</f>
        <v>23</v>
      </c>
      <c r="E199" s="22">
        <f>' MID Term 1'!H196+'MID Term 2'!E196</f>
        <v>24</v>
      </c>
      <c r="F199" s="22">
        <f>' MID Term 1'!L196+'MID Term 2'!F196</f>
        <v>21.200000000000003</v>
      </c>
      <c r="G199" s="22">
        <f>' MID Term 1'!Q196+'MID Term 2'!J196</f>
        <v>23.733333333333334</v>
      </c>
      <c r="H199" s="20">
        <f>' MID Term 1'!R196+'MID Term 2'!N196</f>
        <v>24.733333333333334</v>
      </c>
      <c r="I199" s="22">
        <f t="shared" ref="I199:M199" si="193">IF((D199/$D$8)&gt;=$I$8,1,0)</f>
        <v>1</v>
      </c>
      <c r="J199" s="22">
        <f t="shared" si="193"/>
        <v>1</v>
      </c>
      <c r="K199" s="22">
        <f t="shared" si="193"/>
        <v>1</v>
      </c>
      <c r="L199" s="22">
        <f t="shared" si="193"/>
        <v>1</v>
      </c>
      <c r="M199" s="22">
        <f t="shared" si="193"/>
        <v>1</v>
      </c>
      <c r="N199" s="22">
        <f t="shared" si="174"/>
        <v>116.66666666666667</v>
      </c>
      <c r="O199" s="22">
        <f t="shared" si="175"/>
        <v>58</v>
      </c>
      <c r="P199" s="22">
        <f t="shared" si="176"/>
        <v>58</v>
      </c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 x14ac:dyDescent="0.35">
      <c r="A200" s="48">
        <f>'Sessional + End Term Assessment'!A198</f>
        <v>191</v>
      </c>
      <c r="B200" s="49" t="str">
        <f>'Sessional + End Term Assessment'!B198</f>
        <v>23ETCEC008</v>
      </c>
      <c r="C200" s="66" t="str">
        <f>'Sessional + End Term Assessment'!C198</f>
        <v>NARENDRA SINGH CHAUHAN</v>
      </c>
      <c r="D200" s="22">
        <f>' MID Term 1'!D197+'MID Term 2'!D197</f>
        <v>20</v>
      </c>
      <c r="E200" s="22">
        <f>' MID Term 1'!H197+'MID Term 2'!E197</f>
        <v>21</v>
      </c>
      <c r="F200" s="22">
        <f>' MID Term 1'!L197+'MID Term 2'!F197</f>
        <v>16</v>
      </c>
      <c r="G200" s="22">
        <f>' MID Term 1'!Q197+'MID Term 2'!J197</f>
        <v>20</v>
      </c>
      <c r="H200" s="20">
        <f>' MID Term 1'!R197+'MID Term 2'!N197</f>
        <v>21</v>
      </c>
      <c r="I200" s="22">
        <f t="shared" ref="I200:M200" si="194">IF((D200/$D$8)&gt;=$I$8,1,0)</f>
        <v>1</v>
      </c>
      <c r="J200" s="22">
        <f t="shared" si="194"/>
        <v>1</v>
      </c>
      <c r="K200" s="22">
        <f t="shared" si="194"/>
        <v>0</v>
      </c>
      <c r="L200" s="22">
        <f t="shared" si="194"/>
        <v>1</v>
      </c>
      <c r="M200" s="22">
        <f t="shared" si="194"/>
        <v>1</v>
      </c>
      <c r="N200" s="22">
        <f t="shared" si="174"/>
        <v>98</v>
      </c>
      <c r="O200" s="22">
        <f t="shared" si="175"/>
        <v>49</v>
      </c>
      <c r="P200" s="22">
        <f t="shared" si="176"/>
        <v>49</v>
      </c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 x14ac:dyDescent="0.35">
      <c r="A201" s="48">
        <f>'Sessional + End Term Assessment'!A199</f>
        <v>192</v>
      </c>
      <c r="B201" s="49" t="str">
        <f>'Sessional + End Term Assessment'!B199</f>
        <v>23ETCEC009</v>
      </c>
      <c r="C201" s="66" t="str">
        <f>'Sessional + End Term Assessment'!C199</f>
        <v>RAGHURAJ RANA</v>
      </c>
      <c r="D201" s="22">
        <f>' MID Term 1'!D198+'MID Term 2'!D198</f>
        <v>22</v>
      </c>
      <c r="E201" s="22">
        <f>' MID Term 1'!H198+'MID Term 2'!E198</f>
        <v>23</v>
      </c>
      <c r="F201" s="22">
        <f>' MID Term 1'!L198+'MID Term 2'!F198</f>
        <v>20.400000000000002</v>
      </c>
      <c r="G201" s="22">
        <f>' MID Term 1'!Q198+'MID Term 2'!J198</f>
        <v>22.8</v>
      </c>
      <c r="H201" s="20">
        <f>' MID Term 1'!R198+'MID Term 2'!N198</f>
        <v>23.8</v>
      </c>
      <c r="I201" s="22">
        <f t="shared" ref="I201:M201" si="195">IF((D201/$D$8)&gt;=$I$8,1,0)</f>
        <v>1</v>
      </c>
      <c r="J201" s="22">
        <f t="shared" si="195"/>
        <v>1</v>
      </c>
      <c r="K201" s="22">
        <f t="shared" si="195"/>
        <v>1</v>
      </c>
      <c r="L201" s="22">
        <f t="shared" si="195"/>
        <v>1</v>
      </c>
      <c r="M201" s="22">
        <f t="shared" si="195"/>
        <v>1</v>
      </c>
      <c r="N201" s="22">
        <f t="shared" si="174"/>
        <v>112</v>
      </c>
      <c r="O201" s="22">
        <f t="shared" si="175"/>
        <v>56</v>
      </c>
      <c r="P201" s="22">
        <f t="shared" si="176"/>
        <v>56</v>
      </c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 x14ac:dyDescent="0.35">
      <c r="A202" s="48">
        <f>'Sessional + End Term Assessment'!A200</f>
        <v>193</v>
      </c>
      <c r="B202" s="49" t="str">
        <f>'Sessional + End Term Assessment'!B200</f>
        <v>23ETCEC010</v>
      </c>
      <c r="C202" s="66" t="str">
        <f>'Sessional + End Term Assessment'!C200</f>
        <v>RAJAT RAJ SINGH CHOUHAN</v>
      </c>
      <c r="D202" s="22">
        <f>' MID Term 1'!D199+'MID Term 2'!D199</f>
        <v>24</v>
      </c>
      <c r="E202" s="22">
        <f>' MID Term 1'!H199+'MID Term 2'!E199</f>
        <v>25</v>
      </c>
      <c r="F202" s="22">
        <f>' MID Term 1'!L199+'MID Term 2'!F199</f>
        <v>22.000000000000004</v>
      </c>
      <c r="G202" s="22">
        <f>' MID Term 1'!Q199+'MID Term 2'!J199</f>
        <v>24.666666666666668</v>
      </c>
      <c r="H202" s="20">
        <f>' MID Term 1'!R199+'MID Term 2'!N199</f>
        <v>25.666666666666668</v>
      </c>
      <c r="I202" s="22">
        <f t="shared" ref="I202:M202" si="196">IF((D202/$D$8)&gt;=$I$8,1,0)</f>
        <v>1</v>
      </c>
      <c r="J202" s="22">
        <f t="shared" si="196"/>
        <v>1</v>
      </c>
      <c r="K202" s="22">
        <f t="shared" si="196"/>
        <v>1</v>
      </c>
      <c r="L202" s="22">
        <f t="shared" si="196"/>
        <v>1</v>
      </c>
      <c r="M202" s="22">
        <f t="shared" si="196"/>
        <v>1</v>
      </c>
      <c r="N202" s="22">
        <f t="shared" si="174"/>
        <v>121.33333333333334</v>
      </c>
      <c r="O202" s="22">
        <f t="shared" si="175"/>
        <v>61</v>
      </c>
      <c r="P202" s="22">
        <f t="shared" si="176"/>
        <v>61</v>
      </c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 x14ac:dyDescent="0.35">
      <c r="A203" s="48">
        <f>'Sessional + End Term Assessment'!A201</f>
        <v>194</v>
      </c>
      <c r="B203" s="49" t="str">
        <f>'Sessional + End Term Assessment'!B201</f>
        <v>23ETCEC011</v>
      </c>
      <c r="C203" s="66" t="str">
        <f>'Sessional + End Term Assessment'!C201</f>
        <v>RISHABH SOLANKI</v>
      </c>
      <c r="D203" s="22">
        <f>' MID Term 1'!D200+'MID Term 2'!D200</f>
        <v>22</v>
      </c>
      <c r="E203" s="22">
        <f>' MID Term 1'!H200+'MID Term 2'!E200</f>
        <v>23</v>
      </c>
      <c r="F203" s="22">
        <f>' MID Term 1'!L200+'MID Term 2'!F200</f>
        <v>20.400000000000002</v>
      </c>
      <c r="G203" s="22">
        <f>' MID Term 1'!Q200+'MID Term 2'!J200</f>
        <v>22.8</v>
      </c>
      <c r="H203" s="20">
        <f>' MID Term 1'!R200+'MID Term 2'!N200</f>
        <v>23.8</v>
      </c>
      <c r="I203" s="22">
        <f t="shared" ref="I203:M203" si="197">IF((D203/$D$8)&gt;=$I$8,1,0)</f>
        <v>1</v>
      </c>
      <c r="J203" s="22">
        <f t="shared" si="197"/>
        <v>1</v>
      </c>
      <c r="K203" s="22">
        <f t="shared" si="197"/>
        <v>1</v>
      </c>
      <c r="L203" s="22">
        <f t="shared" si="197"/>
        <v>1</v>
      </c>
      <c r="M203" s="22">
        <f t="shared" si="197"/>
        <v>1</v>
      </c>
      <c r="N203" s="22">
        <f t="shared" si="174"/>
        <v>112</v>
      </c>
      <c r="O203" s="22">
        <f t="shared" si="175"/>
        <v>56</v>
      </c>
      <c r="P203" s="22">
        <f t="shared" si="176"/>
        <v>56</v>
      </c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 x14ac:dyDescent="0.35">
      <c r="A204" s="48">
        <f>'Sessional + End Term Assessment'!A202</f>
        <v>195</v>
      </c>
      <c r="B204" s="49" t="str">
        <f>'Sessional + End Term Assessment'!B202</f>
        <v>23ETCEC012</v>
      </c>
      <c r="C204" s="66" t="str">
        <f>'Sessional + End Term Assessment'!C202</f>
        <v>RUDRAKSH TELI</v>
      </c>
      <c r="D204" s="22">
        <f>' MID Term 1'!D201+'MID Term 2'!D201</f>
        <v>24</v>
      </c>
      <c r="E204" s="22">
        <f>' MID Term 1'!H201+'MID Term 2'!E201</f>
        <v>25</v>
      </c>
      <c r="F204" s="22">
        <f>' MID Term 1'!L201+'MID Term 2'!F201</f>
        <v>22.000000000000004</v>
      </c>
      <c r="G204" s="22">
        <f>' MID Term 1'!Q201+'MID Term 2'!J201</f>
        <v>24.666666666666668</v>
      </c>
      <c r="H204" s="20">
        <f>' MID Term 1'!R201+'MID Term 2'!N201</f>
        <v>25.666666666666668</v>
      </c>
      <c r="I204" s="22">
        <f t="shared" ref="I204:M204" si="198">IF((D204/$D$8)&gt;=$I$8,1,0)</f>
        <v>1</v>
      </c>
      <c r="J204" s="22">
        <f t="shared" si="198"/>
        <v>1</v>
      </c>
      <c r="K204" s="22">
        <f t="shared" si="198"/>
        <v>1</v>
      </c>
      <c r="L204" s="22">
        <f t="shared" si="198"/>
        <v>1</v>
      </c>
      <c r="M204" s="22">
        <f t="shared" si="198"/>
        <v>1</v>
      </c>
      <c r="N204" s="22">
        <f t="shared" si="174"/>
        <v>121.33333333333334</v>
      </c>
      <c r="O204" s="22">
        <f t="shared" si="175"/>
        <v>61</v>
      </c>
      <c r="P204" s="22">
        <f t="shared" si="176"/>
        <v>61</v>
      </c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 x14ac:dyDescent="0.35">
      <c r="A205" s="48">
        <f>'Sessional + End Term Assessment'!A203</f>
        <v>196</v>
      </c>
      <c r="B205" s="49" t="str">
        <f>'Sessional + End Term Assessment'!B203</f>
        <v>23ETCEC013</v>
      </c>
      <c r="C205" s="66" t="str">
        <f>'Sessional + End Term Assessment'!C203</f>
        <v>SUMIT GOSWAMI</v>
      </c>
      <c r="D205" s="22">
        <f>' MID Term 1'!D202+'MID Term 2'!D202</f>
        <v>22</v>
      </c>
      <c r="E205" s="22">
        <f>' MID Term 1'!H202+'MID Term 2'!E202</f>
        <v>23</v>
      </c>
      <c r="F205" s="22">
        <f>' MID Term 1'!L202+'MID Term 2'!F202</f>
        <v>17.599999999999998</v>
      </c>
      <c r="G205" s="22">
        <f>' MID Term 1'!Q202+'MID Term 2'!J202</f>
        <v>21.866666666666671</v>
      </c>
      <c r="H205" s="20">
        <f>' MID Term 1'!R202+'MID Term 2'!N202</f>
        <v>22.866666666666671</v>
      </c>
      <c r="I205" s="22">
        <f t="shared" ref="I205:M205" si="199">IF((D205/$D$8)&gt;=$I$8,1,0)</f>
        <v>1</v>
      </c>
      <c r="J205" s="22">
        <f t="shared" si="199"/>
        <v>1</v>
      </c>
      <c r="K205" s="22">
        <f t="shared" si="199"/>
        <v>0</v>
      </c>
      <c r="L205" s="22">
        <f t="shared" si="199"/>
        <v>1</v>
      </c>
      <c r="M205" s="22">
        <f t="shared" si="199"/>
        <v>1</v>
      </c>
      <c r="N205" s="22">
        <f t="shared" si="174"/>
        <v>107.33333333333334</v>
      </c>
      <c r="O205" s="22">
        <f t="shared" si="175"/>
        <v>54</v>
      </c>
      <c r="P205" s="22">
        <f t="shared" si="176"/>
        <v>54</v>
      </c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 x14ac:dyDescent="0.35">
      <c r="A206" s="48">
        <f>'Sessional + End Term Assessment'!A204</f>
        <v>197</v>
      </c>
      <c r="B206" s="49" t="str">
        <f>'Sessional + End Term Assessment'!B204</f>
        <v>23ETCME001</v>
      </c>
      <c r="C206" s="66" t="str">
        <f>'Sessional + End Term Assessment'!C204</f>
        <v>MANOJ MEGHWAL</v>
      </c>
      <c r="D206" s="22">
        <f>' MID Term 1'!D203+'MID Term 2'!D203</f>
        <v>25</v>
      </c>
      <c r="E206" s="22">
        <f>' MID Term 1'!H203+'MID Term 2'!E203</f>
        <v>26</v>
      </c>
      <c r="F206" s="22">
        <f>' MID Term 1'!L203+'MID Term 2'!F203</f>
        <v>22.800000000000008</v>
      </c>
      <c r="G206" s="22">
        <f>' MID Term 1'!Q203+'MID Term 2'!J203</f>
        <v>25.599999999999998</v>
      </c>
      <c r="H206" s="20">
        <f>' MID Term 1'!R203+'MID Term 2'!N203</f>
        <v>26.599999999999998</v>
      </c>
      <c r="I206" s="22">
        <f t="shared" ref="I206:M206" si="200">IF((D206/$D$8)&gt;=$I$8,1,0)</f>
        <v>1</v>
      </c>
      <c r="J206" s="22">
        <f t="shared" si="200"/>
        <v>1</v>
      </c>
      <c r="K206" s="22">
        <f t="shared" si="200"/>
        <v>1</v>
      </c>
      <c r="L206" s="22">
        <f t="shared" si="200"/>
        <v>1</v>
      </c>
      <c r="M206" s="22">
        <f t="shared" si="200"/>
        <v>1</v>
      </c>
      <c r="N206" s="22">
        <f t="shared" si="174"/>
        <v>126</v>
      </c>
      <c r="O206" s="22">
        <f t="shared" si="175"/>
        <v>63</v>
      </c>
      <c r="P206" s="22">
        <f t="shared" si="176"/>
        <v>63</v>
      </c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 x14ac:dyDescent="0.35">
      <c r="A207" s="48">
        <f>'Sessional + End Term Assessment'!A205</f>
        <v>198</v>
      </c>
      <c r="B207" s="49" t="str">
        <f>'Sessional + End Term Assessment'!B205</f>
        <v>23ETCME002</v>
      </c>
      <c r="C207" s="66" t="str">
        <f>'Sessional + End Term Assessment'!C205</f>
        <v>SAHIL GARASIYA</v>
      </c>
      <c r="D207" s="22" t="s">
        <v>86</v>
      </c>
      <c r="E207" s="22" t="s">
        <v>86</v>
      </c>
      <c r="F207" s="22" t="s">
        <v>86</v>
      </c>
      <c r="G207" s="22" t="s">
        <v>86</v>
      </c>
      <c r="H207" s="22" t="s">
        <v>86</v>
      </c>
      <c r="I207" s="22" t="s">
        <v>86</v>
      </c>
      <c r="J207" s="22" t="s">
        <v>86</v>
      </c>
      <c r="K207" s="22" t="s">
        <v>86</v>
      </c>
      <c r="L207" s="22" t="s">
        <v>86</v>
      </c>
      <c r="M207" s="22" t="s">
        <v>86</v>
      </c>
      <c r="N207" s="22" t="s">
        <v>86</v>
      </c>
      <c r="O207" s="22" t="s">
        <v>86</v>
      </c>
      <c r="P207" s="22" t="s">
        <v>86</v>
      </c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 x14ac:dyDescent="0.35">
      <c r="A208" s="48">
        <f>'Sessional + End Term Assessment'!A206</f>
        <v>199</v>
      </c>
      <c r="B208" s="49" t="str">
        <f>'Sessional + End Term Assessment'!B206</f>
        <v>23ETCME003</v>
      </c>
      <c r="C208" s="66" t="str">
        <f>'Sessional + End Term Assessment'!C206</f>
        <v>VIKAS MEGHWAL</v>
      </c>
      <c r="D208" s="22" t="s">
        <v>86</v>
      </c>
      <c r="E208" s="22" t="s">
        <v>86</v>
      </c>
      <c r="F208" s="22" t="s">
        <v>86</v>
      </c>
      <c r="G208" s="22" t="s">
        <v>86</v>
      </c>
      <c r="H208" s="22" t="s">
        <v>86</v>
      </c>
      <c r="I208" s="22" t="s">
        <v>86</v>
      </c>
      <c r="J208" s="22" t="s">
        <v>86</v>
      </c>
      <c r="K208" s="22" t="s">
        <v>86</v>
      </c>
      <c r="L208" s="22" t="s">
        <v>86</v>
      </c>
      <c r="M208" s="22" t="s">
        <v>86</v>
      </c>
      <c r="N208" s="22" t="s">
        <v>86</v>
      </c>
      <c r="O208" s="22" t="s">
        <v>86</v>
      </c>
      <c r="P208" s="22" t="s">
        <v>86</v>
      </c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 x14ac:dyDescent="0.35">
      <c r="A209" s="48">
        <f>'Sessional + End Term Assessment'!A207</f>
        <v>200</v>
      </c>
      <c r="B209" s="49" t="str">
        <f>'Sessional + End Term Assessment'!B207</f>
        <v>23ETCME004</v>
      </c>
      <c r="C209" s="66" t="str">
        <f>'Sessional + End Term Assessment'!C207</f>
        <v>VIKASH KUMAR</v>
      </c>
      <c r="D209" s="22" t="s">
        <v>86</v>
      </c>
      <c r="E209" s="22" t="s">
        <v>86</v>
      </c>
      <c r="F209" s="22" t="s">
        <v>86</v>
      </c>
      <c r="G209" s="22" t="s">
        <v>86</v>
      </c>
      <c r="H209" s="22" t="s">
        <v>86</v>
      </c>
      <c r="I209" s="22" t="s">
        <v>86</v>
      </c>
      <c r="J209" s="22" t="s">
        <v>86</v>
      </c>
      <c r="K209" s="22" t="s">
        <v>86</v>
      </c>
      <c r="L209" s="22" t="s">
        <v>86</v>
      </c>
      <c r="M209" s="22" t="s">
        <v>86</v>
      </c>
      <c r="N209" s="22" t="s">
        <v>86</v>
      </c>
      <c r="O209" s="22" t="s">
        <v>86</v>
      </c>
      <c r="P209" s="22" t="s">
        <v>86</v>
      </c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 x14ac:dyDescent="0.35">
      <c r="A210" s="12"/>
      <c r="B210" s="12"/>
      <c r="C210" s="12" t="s">
        <v>484</v>
      </c>
      <c r="D210" s="75">
        <f>A209</f>
        <v>200</v>
      </c>
      <c r="E210" s="75">
        <f>A209</f>
        <v>200</v>
      </c>
      <c r="F210" s="75">
        <f>A209</f>
        <v>200</v>
      </c>
      <c r="G210" s="75">
        <f>A209</f>
        <v>200</v>
      </c>
      <c r="H210" s="75">
        <f>A209</f>
        <v>200</v>
      </c>
      <c r="I210" s="76">
        <f>SUM(I10:I209)</f>
        <v>153</v>
      </c>
      <c r="J210" s="76">
        <f t="shared" ref="I210:M210" si="201">SUM(J10:J209)</f>
        <v>186</v>
      </c>
      <c r="K210" s="76">
        <f t="shared" si="201"/>
        <v>107</v>
      </c>
      <c r="L210" s="76">
        <f t="shared" si="201"/>
        <v>153</v>
      </c>
      <c r="M210" s="76">
        <f t="shared" si="201"/>
        <v>186</v>
      </c>
      <c r="N210" s="75"/>
      <c r="O210" s="75"/>
      <c r="P210" s="12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 x14ac:dyDescent="0.35">
      <c r="A211" s="118" t="s">
        <v>485</v>
      </c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4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 x14ac:dyDescent="0.35">
      <c r="A212" s="105"/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7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 x14ac:dyDescent="0.35">
      <c r="A213" s="105"/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7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 x14ac:dyDescent="0.35">
      <c r="A214" s="108"/>
      <c r="B214" s="109"/>
      <c r="C214" s="109"/>
      <c r="D214" s="109"/>
      <c r="E214" s="109"/>
      <c r="F214" s="109"/>
      <c r="G214" s="109"/>
      <c r="H214" s="109"/>
      <c r="I214" s="109"/>
      <c r="J214" s="109"/>
      <c r="K214" s="109"/>
      <c r="L214" s="109"/>
      <c r="M214" s="109"/>
      <c r="N214" s="109"/>
      <c r="O214" s="109"/>
      <c r="P214" s="110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95" t="s">
        <v>438</v>
      </c>
      <c r="B215" s="93"/>
      <c r="C215" s="94"/>
      <c r="D215" s="32" t="s">
        <v>439</v>
      </c>
      <c r="E215" s="32" t="s">
        <v>440</v>
      </c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 x14ac:dyDescent="0.35">
      <c r="A216" s="95" t="s">
        <v>486</v>
      </c>
      <c r="B216" s="93"/>
      <c r="C216" s="94"/>
      <c r="D216" s="35">
        <f>ROUND((I210/D210*100),0)</f>
        <v>77</v>
      </c>
      <c r="E216" s="32">
        <f t="shared" ref="E216:E220" si="202">IF(D216&gt;100,"ERROR",IF(D216&gt;=61,3,IF(D216&gt;=46,2,IF(D216&gt;=16,1,IF(D216&gt;15,0,0)))))</f>
        <v>3</v>
      </c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 x14ac:dyDescent="0.35">
      <c r="A217" s="95" t="s">
        <v>487</v>
      </c>
      <c r="B217" s="93"/>
      <c r="C217" s="94"/>
      <c r="D217" s="35">
        <f>ROUND((J210/E210*100),0)</f>
        <v>93</v>
      </c>
      <c r="E217" s="32">
        <f t="shared" si="202"/>
        <v>3</v>
      </c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 x14ac:dyDescent="0.35">
      <c r="A218" s="95" t="s">
        <v>488</v>
      </c>
      <c r="B218" s="93"/>
      <c r="C218" s="94"/>
      <c r="D218" s="35">
        <f>ROUND((K210/F210*100),0)</f>
        <v>54</v>
      </c>
      <c r="E218" s="32">
        <f t="shared" si="202"/>
        <v>2</v>
      </c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 x14ac:dyDescent="0.35">
      <c r="A219" s="95" t="s">
        <v>489</v>
      </c>
      <c r="B219" s="93"/>
      <c r="C219" s="94"/>
      <c r="D219" s="35">
        <f>ROUND((L210/G210*100),0)</f>
        <v>77</v>
      </c>
      <c r="E219" s="32">
        <f t="shared" si="202"/>
        <v>3</v>
      </c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 x14ac:dyDescent="0.35">
      <c r="A220" s="95" t="s">
        <v>490</v>
      </c>
      <c r="B220" s="93"/>
      <c r="C220" s="94"/>
      <c r="D220" s="35">
        <f>ROUND((M210/H210*100),0)</f>
        <v>93</v>
      </c>
      <c r="E220" s="32">
        <f t="shared" si="202"/>
        <v>3</v>
      </c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 x14ac:dyDescent="0.35">
      <c r="A221" s="118" t="s">
        <v>491</v>
      </c>
      <c r="B221" s="103"/>
      <c r="C221" s="103"/>
      <c r="D221" s="103"/>
      <c r="E221" s="103"/>
      <c r="F221" s="103"/>
      <c r="G221" s="103"/>
      <c r="H221" s="104"/>
      <c r="I221" s="118" t="s">
        <v>492</v>
      </c>
      <c r="J221" s="103"/>
      <c r="K221" s="103"/>
      <c r="L221" s="103"/>
      <c r="M221" s="103"/>
      <c r="N221" s="103"/>
      <c r="O221" s="103"/>
      <c r="P221" s="104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 x14ac:dyDescent="0.35">
      <c r="A222" s="105"/>
      <c r="B222" s="106"/>
      <c r="C222" s="106"/>
      <c r="D222" s="106"/>
      <c r="E222" s="106"/>
      <c r="F222" s="106"/>
      <c r="G222" s="106"/>
      <c r="H222" s="107"/>
      <c r="I222" s="105"/>
      <c r="J222" s="106"/>
      <c r="K222" s="106"/>
      <c r="L222" s="106"/>
      <c r="M222" s="106"/>
      <c r="N222" s="106"/>
      <c r="O222" s="106"/>
      <c r="P222" s="107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 x14ac:dyDescent="0.35">
      <c r="A223" s="105"/>
      <c r="B223" s="106"/>
      <c r="C223" s="106"/>
      <c r="D223" s="106"/>
      <c r="E223" s="106"/>
      <c r="F223" s="106"/>
      <c r="G223" s="106"/>
      <c r="H223" s="107"/>
      <c r="I223" s="105"/>
      <c r="J223" s="106"/>
      <c r="K223" s="106"/>
      <c r="L223" s="106"/>
      <c r="M223" s="106"/>
      <c r="N223" s="106"/>
      <c r="O223" s="106"/>
      <c r="P223" s="107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 x14ac:dyDescent="0.35">
      <c r="A224" s="108"/>
      <c r="B224" s="109"/>
      <c r="C224" s="109"/>
      <c r="D224" s="109"/>
      <c r="E224" s="109"/>
      <c r="F224" s="109"/>
      <c r="G224" s="109"/>
      <c r="H224" s="110"/>
      <c r="I224" s="108"/>
      <c r="J224" s="109"/>
      <c r="K224" s="109"/>
      <c r="L224" s="109"/>
      <c r="M224" s="109"/>
      <c r="N224" s="109"/>
      <c r="O224" s="109"/>
      <c r="P224" s="110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3:16" ht="15.75" customHeight="1" x14ac:dyDescent="0.35">
      <c r="C225" s="58"/>
      <c r="P225" s="45"/>
    </row>
    <row r="226" spans="3:16" ht="15.75" customHeight="1" x14ac:dyDescent="0.3">
      <c r="P226" s="45"/>
    </row>
    <row r="227" spans="3:16" ht="15.75" customHeight="1" x14ac:dyDescent="0.3">
      <c r="P227" s="45"/>
    </row>
    <row r="228" spans="3:16" ht="15.75" customHeight="1" x14ac:dyDescent="0.3">
      <c r="P228" s="45"/>
    </row>
    <row r="229" spans="3:16" ht="15.75" customHeight="1" x14ac:dyDescent="0.3">
      <c r="P229" s="45"/>
    </row>
    <row r="230" spans="3:16" ht="15.75" customHeight="1" x14ac:dyDescent="0.3">
      <c r="P230" s="45"/>
    </row>
    <row r="231" spans="3:16" ht="15.75" customHeight="1" x14ac:dyDescent="0.3">
      <c r="P231" s="45"/>
    </row>
    <row r="232" spans="3:16" ht="15.75" customHeight="1" x14ac:dyDescent="0.3">
      <c r="P232" s="45"/>
    </row>
    <row r="233" spans="3:16" ht="15.75" customHeight="1" x14ac:dyDescent="0.3">
      <c r="P233" s="45"/>
    </row>
    <row r="234" spans="3:16" ht="15.75" customHeight="1" x14ac:dyDescent="0.3">
      <c r="P234" s="45"/>
    </row>
    <row r="235" spans="3:16" ht="15.75" customHeight="1" x14ac:dyDescent="0.3">
      <c r="P235" s="45"/>
    </row>
    <row r="236" spans="3:16" ht="15.75" customHeight="1" x14ac:dyDescent="0.3">
      <c r="P236" s="45"/>
    </row>
    <row r="237" spans="3:16" ht="15.75" customHeight="1" x14ac:dyDescent="0.3">
      <c r="P237" s="45"/>
    </row>
    <row r="238" spans="3:16" ht="15.75" customHeight="1" x14ac:dyDescent="0.3">
      <c r="P238" s="45"/>
    </row>
    <row r="239" spans="3:16" ht="15.75" customHeight="1" x14ac:dyDescent="0.3">
      <c r="P239" s="45"/>
    </row>
    <row r="240" spans="3:16" ht="15.75" customHeight="1" x14ac:dyDescent="0.3">
      <c r="P240" s="45"/>
    </row>
    <row r="241" spans="16:16" ht="15.75" customHeight="1" x14ac:dyDescent="0.3">
      <c r="P241" s="45"/>
    </row>
    <row r="242" spans="16:16" ht="15.75" customHeight="1" x14ac:dyDescent="0.3">
      <c r="P242" s="45"/>
    </row>
    <row r="243" spans="16:16" ht="15.75" customHeight="1" x14ac:dyDescent="0.3">
      <c r="P243" s="45"/>
    </row>
    <row r="244" spans="16:16" ht="15.75" customHeight="1" x14ac:dyDescent="0.3">
      <c r="P244" s="45"/>
    </row>
    <row r="245" spans="16:16" ht="15.75" customHeight="1" x14ac:dyDescent="0.3">
      <c r="P245" s="45"/>
    </row>
    <row r="246" spans="16:16" ht="15.75" customHeight="1" x14ac:dyDescent="0.3">
      <c r="P246" s="45"/>
    </row>
    <row r="247" spans="16:16" ht="15.75" customHeight="1" x14ac:dyDescent="0.3">
      <c r="P247" s="45"/>
    </row>
    <row r="248" spans="16:16" ht="15.75" customHeight="1" x14ac:dyDescent="0.3">
      <c r="P248" s="45"/>
    </row>
    <row r="249" spans="16:16" ht="15.75" customHeight="1" x14ac:dyDescent="0.3">
      <c r="P249" s="45"/>
    </row>
    <row r="250" spans="16:16" ht="15.75" customHeight="1" x14ac:dyDescent="0.3">
      <c r="P250" s="45"/>
    </row>
    <row r="251" spans="16:16" ht="15.75" customHeight="1" x14ac:dyDescent="0.3">
      <c r="P251" s="45"/>
    </row>
    <row r="252" spans="16:16" ht="15.75" customHeight="1" x14ac:dyDescent="0.3">
      <c r="P252" s="45"/>
    </row>
    <row r="253" spans="16:16" ht="15.75" customHeight="1" x14ac:dyDescent="0.3">
      <c r="P253" s="45"/>
    </row>
    <row r="254" spans="16:16" ht="15.75" customHeight="1" x14ac:dyDescent="0.3">
      <c r="P254" s="45"/>
    </row>
    <row r="255" spans="16:16" ht="15.75" customHeight="1" x14ac:dyDescent="0.3">
      <c r="P255" s="45"/>
    </row>
    <row r="256" spans="16:16" ht="15.75" customHeight="1" x14ac:dyDescent="0.3">
      <c r="P256" s="45"/>
    </row>
    <row r="257" spans="16:16" ht="15.75" customHeight="1" x14ac:dyDescent="0.3">
      <c r="P257" s="45"/>
    </row>
    <row r="258" spans="16:16" ht="15.75" customHeight="1" x14ac:dyDescent="0.3">
      <c r="P258" s="45"/>
    </row>
    <row r="259" spans="16:16" ht="15.75" customHeight="1" x14ac:dyDescent="0.3">
      <c r="P259" s="45"/>
    </row>
    <row r="260" spans="16:16" ht="15.75" customHeight="1" x14ac:dyDescent="0.3">
      <c r="P260" s="45"/>
    </row>
    <row r="261" spans="16:16" ht="15.75" customHeight="1" x14ac:dyDescent="0.3">
      <c r="P261" s="45"/>
    </row>
    <row r="262" spans="16:16" ht="15.75" customHeight="1" x14ac:dyDescent="0.3">
      <c r="P262" s="45"/>
    </row>
    <row r="263" spans="16:16" ht="15.75" customHeight="1" x14ac:dyDescent="0.3">
      <c r="P263" s="45"/>
    </row>
    <row r="264" spans="16:16" ht="15.75" customHeight="1" x14ac:dyDescent="0.3">
      <c r="P264" s="45"/>
    </row>
    <row r="265" spans="16:16" ht="15.75" customHeight="1" x14ac:dyDescent="0.3">
      <c r="P265" s="45"/>
    </row>
    <row r="266" spans="16:16" ht="15.75" customHeight="1" x14ac:dyDescent="0.3">
      <c r="P266" s="45"/>
    </row>
    <row r="267" spans="16:16" ht="15.75" customHeight="1" x14ac:dyDescent="0.3">
      <c r="P267" s="45"/>
    </row>
    <row r="268" spans="16:16" ht="15.75" customHeight="1" x14ac:dyDescent="0.3">
      <c r="P268" s="45"/>
    </row>
    <row r="269" spans="16:16" ht="15.75" customHeight="1" x14ac:dyDescent="0.3">
      <c r="P269" s="45"/>
    </row>
    <row r="270" spans="16:16" ht="15.75" customHeight="1" x14ac:dyDescent="0.3">
      <c r="P270" s="45"/>
    </row>
    <row r="271" spans="16:16" ht="15.75" customHeight="1" x14ac:dyDescent="0.3">
      <c r="P271" s="45"/>
    </row>
    <row r="272" spans="16:16" ht="15.75" customHeight="1" x14ac:dyDescent="0.3">
      <c r="P272" s="45"/>
    </row>
    <row r="273" spans="16:16" ht="15.75" customHeight="1" x14ac:dyDescent="0.3">
      <c r="P273" s="45"/>
    </row>
    <row r="274" spans="16:16" ht="15.75" customHeight="1" x14ac:dyDescent="0.3">
      <c r="P274" s="45"/>
    </row>
    <row r="275" spans="16:16" ht="15.75" customHeight="1" x14ac:dyDescent="0.3">
      <c r="P275" s="45"/>
    </row>
    <row r="276" spans="16:16" ht="15.75" customHeight="1" x14ac:dyDescent="0.3">
      <c r="P276" s="45"/>
    </row>
    <row r="277" spans="16:16" ht="15.75" customHeight="1" x14ac:dyDescent="0.3">
      <c r="P277" s="45"/>
    </row>
    <row r="278" spans="16:16" ht="15.75" customHeight="1" x14ac:dyDescent="0.3">
      <c r="P278" s="45"/>
    </row>
    <row r="279" spans="16:16" ht="15.75" customHeight="1" x14ac:dyDescent="0.3">
      <c r="P279" s="45"/>
    </row>
    <row r="280" spans="16:16" ht="15.75" customHeight="1" x14ac:dyDescent="0.3">
      <c r="P280" s="45"/>
    </row>
    <row r="281" spans="16:16" ht="15.75" customHeight="1" x14ac:dyDescent="0.3">
      <c r="P281" s="45"/>
    </row>
    <row r="282" spans="16:16" ht="15.75" customHeight="1" x14ac:dyDescent="0.3">
      <c r="P282" s="45"/>
    </row>
    <row r="283" spans="16:16" ht="15.75" customHeight="1" x14ac:dyDescent="0.3">
      <c r="P283" s="45"/>
    </row>
    <row r="284" spans="16:16" ht="15.75" customHeight="1" x14ac:dyDescent="0.3">
      <c r="P284" s="45"/>
    </row>
    <row r="285" spans="16:16" ht="15.75" customHeight="1" x14ac:dyDescent="0.3">
      <c r="P285" s="45"/>
    </row>
    <row r="286" spans="16:16" ht="15.75" customHeight="1" x14ac:dyDescent="0.3">
      <c r="P286" s="45"/>
    </row>
    <row r="287" spans="16:16" ht="15.75" customHeight="1" x14ac:dyDescent="0.3">
      <c r="P287" s="45"/>
    </row>
    <row r="288" spans="16:16" ht="15.75" customHeight="1" x14ac:dyDescent="0.3">
      <c r="P288" s="45"/>
    </row>
    <row r="289" spans="16:16" ht="15.75" customHeight="1" x14ac:dyDescent="0.3">
      <c r="P289" s="45"/>
    </row>
    <row r="290" spans="16:16" ht="15.75" customHeight="1" x14ac:dyDescent="0.3">
      <c r="P290" s="45"/>
    </row>
    <row r="291" spans="16:16" ht="15.75" customHeight="1" x14ac:dyDescent="0.3">
      <c r="P291" s="45"/>
    </row>
    <row r="292" spans="16:16" ht="15.75" customHeight="1" x14ac:dyDescent="0.3">
      <c r="P292" s="45"/>
    </row>
    <row r="293" spans="16:16" ht="15.75" customHeight="1" x14ac:dyDescent="0.3">
      <c r="P293" s="45"/>
    </row>
    <row r="294" spans="16:16" ht="15.75" customHeight="1" x14ac:dyDescent="0.3">
      <c r="P294" s="45"/>
    </row>
    <row r="295" spans="16:16" ht="15.75" customHeight="1" x14ac:dyDescent="0.3">
      <c r="P295" s="45"/>
    </row>
    <row r="296" spans="16:16" ht="15.75" customHeight="1" x14ac:dyDescent="0.3">
      <c r="P296" s="45"/>
    </row>
    <row r="297" spans="16:16" ht="15.75" customHeight="1" x14ac:dyDescent="0.3">
      <c r="P297" s="45"/>
    </row>
    <row r="298" spans="16:16" ht="15.75" customHeight="1" x14ac:dyDescent="0.3">
      <c r="P298" s="45"/>
    </row>
    <row r="299" spans="16:16" ht="15.75" customHeight="1" x14ac:dyDescent="0.3">
      <c r="P299" s="45"/>
    </row>
    <row r="300" spans="16:16" ht="15.75" customHeight="1" x14ac:dyDescent="0.3">
      <c r="P300" s="45"/>
    </row>
    <row r="301" spans="16:16" ht="15.75" customHeight="1" x14ac:dyDescent="0.3">
      <c r="P301" s="45"/>
    </row>
    <row r="302" spans="16:16" ht="15.75" customHeight="1" x14ac:dyDescent="0.3">
      <c r="P302" s="45"/>
    </row>
    <row r="303" spans="16:16" ht="15.75" customHeight="1" x14ac:dyDescent="0.3">
      <c r="P303" s="45"/>
    </row>
    <row r="304" spans="16:16" ht="15.75" customHeight="1" x14ac:dyDescent="0.3">
      <c r="P304" s="45"/>
    </row>
    <row r="305" spans="16:16" ht="15.75" customHeight="1" x14ac:dyDescent="0.3">
      <c r="P305" s="45"/>
    </row>
    <row r="306" spans="16:16" ht="15.75" customHeight="1" x14ac:dyDescent="0.3">
      <c r="P306" s="45"/>
    </row>
    <row r="307" spans="16:16" ht="15.75" customHeight="1" x14ac:dyDescent="0.3">
      <c r="P307" s="45"/>
    </row>
    <row r="308" spans="16:16" ht="15.75" customHeight="1" x14ac:dyDescent="0.3">
      <c r="P308" s="45"/>
    </row>
    <row r="309" spans="16:16" ht="15.75" customHeight="1" x14ac:dyDescent="0.3">
      <c r="P309" s="45"/>
    </row>
    <row r="310" spans="16:16" ht="15.75" customHeight="1" x14ac:dyDescent="0.3">
      <c r="P310" s="45"/>
    </row>
    <row r="311" spans="16:16" ht="15.75" customHeight="1" x14ac:dyDescent="0.3">
      <c r="P311" s="45"/>
    </row>
    <row r="312" spans="16:16" ht="15.75" customHeight="1" x14ac:dyDescent="0.3">
      <c r="P312" s="45"/>
    </row>
    <row r="313" spans="16:16" ht="15.75" customHeight="1" x14ac:dyDescent="0.3">
      <c r="P313" s="45"/>
    </row>
    <row r="314" spans="16:16" ht="15.75" customHeight="1" x14ac:dyDescent="0.3">
      <c r="P314" s="45"/>
    </row>
    <row r="315" spans="16:16" ht="15.75" customHeight="1" x14ac:dyDescent="0.3">
      <c r="P315" s="45"/>
    </row>
    <row r="316" spans="16:16" ht="15.75" customHeight="1" x14ac:dyDescent="0.3">
      <c r="P316" s="45"/>
    </row>
    <row r="317" spans="16:16" ht="15.75" customHeight="1" x14ac:dyDescent="0.3">
      <c r="P317" s="45"/>
    </row>
    <row r="318" spans="16:16" ht="15.75" customHeight="1" x14ac:dyDescent="0.3">
      <c r="P318" s="45"/>
    </row>
    <row r="319" spans="16:16" ht="15.75" customHeight="1" x14ac:dyDescent="0.3">
      <c r="P319" s="45"/>
    </row>
    <row r="320" spans="16:16" ht="15.75" customHeight="1" x14ac:dyDescent="0.3">
      <c r="P320" s="45"/>
    </row>
    <row r="321" spans="16:16" ht="15.75" customHeight="1" x14ac:dyDescent="0.3">
      <c r="P321" s="45"/>
    </row>
    <row r="322" spans="16:16" ht="15.75" customHeight="1" x14ac:dyDescent="0.3">
      <c r="P322" s="45"/>
    </row>
    <row r="323" spans="16:16" ht="15.75" customHeight="1" x14ac:dyDescent="0.3">
      <c r="P323" s="45"/>
    </row>
    <row r="324" spans="16:16" ht="15.75" customHeight="1" x14ac:dyDescent="0.3">
      <c r="P324" s="45"/>
    </row>
    <row r="325" spans="16:16" ht="15.75" customHeight="1" x14ac:dyDescent="0.3">
      <c r="P325" s="45"/>
    </row>
    <row r="326" spans="16:16" ht="15.75" customHeight="1" x14ac:dyDescent="0.3">
      <c r="P326" s="45"/>
    </row>
    <row r="327" spans="16:16" ht="15.75" customHeight="1" x14ac:dyDescent="0.3">
      <c r="P327" s="45"/>
    </row>
    <row r="328" spans="16:16" ht="15.75" customHeight="1" x14ac:dyDescent="0.3">
      <c r="P328" s="45"/>
    </row>
    <row r="329" spans="16:16" ht="15.75" customHeight="1" x14ac:dyDescent="0.3">
      <c r="P329" s="45"/>
    </row>
    <row r="330" spans="16:16" ht="15.75" customHeight="1" x14ac:dyDescent="0.3">
      <c r="P330" s="45"/>
    </row>
    <row r="331" spans="16:16" ht="15.75" customHeight="1" x14ac:dyDescent="0.3">
      <c r="P331" s="45"/>
    </row>
    <row r="332" spans="16:16" ht="15.75" customHeight="1" x14ac:dyDescent="0.3">
      <c r="P332" s="45"/>
    </row>
    <row r="333" spans="16:16" ht="15.75" customHeight="1" x14ac:dyDescent="0.3">
      <c r="P333" s="45"/>
    </row>
    <row r="334" spans="16:16" ht="15.75" customHeight="1" x14ac:dyDescent="0.3">
      <c r="P334" s="45"/>
    </row>
    <row r="335" spans="16:16" ht="15.75" customHeight="1" x14ac:dyDescent="0.3">
      <c r="P335" s="45"/>
    </row>
    <row r="336" spans="16:16" ht="15.75" customHeight="1" x14ac:dyDescent="0.3">
      <c r="P336" s="45"/>
    </row>
    <row r="337" spans="16:16" ht="15.75" customHeight="1" x14ac:dyDescent="0.3">
      <c r="P337" s="45"/>
    </row>
    <row r="338" spans="16:16" ht="15.75" customHeight="1" x14ac:dyDescent="0.3">
      <c r="P338" s="45"/>
    </row>
    <row r="339" spans="16:16" ht="15.75" customHeight="1" x14ac:dyDescent="0.3">
      <c r="P339" s="45"/>
    </row>
    <row r="340" spans="16:16" ht="15.75" customHeight="1" x14ac:dyDescent="0.3">
      <c r="P340" s="45"/>
    </row>
    <row r="341" spans="16:16" ht="15.75" customHeight="1" x14ac:dyDescent="0.3">
      <c r="P341" s="45"/>
    </row>
    <row r="342" spans="16:16" ht="15.75" customHeight="1" x14ac:dyDescent="0.3">
      <c r="P342" s="45"/>
    </row>
    <row r="343" spans="16:16" ht="15.75" customHeight="1" x14ac:dyDescent="0.3">
      <c r="P343" s="45"/>
    </row>
    <row r="344" spans="16:16" ht="15.75" customHeight="1" x14ac:dyDescent="0.3">
      <c r="P344" s="45"/>
    </row>
    <row r="345" spans="16:16" ht="15.75" customHeight="1" x14ac:dyDescent="0.3">
      <c r="P345" s="45"/>
    </row>
    <row r="346" spans="16:16" ht="15.75" customHeight="1" x14ac:dyDescent="0.3">
      <c r="P346" s="45"/>
    </row>
    <row r="347" spans="16:16" ht="15.75" customHeight="1" x14ac:dyDescent="0.3">
      <c r="P347" s="45"/>
    </row>
    <row r="348" spans="16:16" ht="15.75" customHeight="1" x14ac:dyDescent="0.3">
      <c r="P348" s="45"/>
    </row>
    <row r="349" spans="16:16" ht="15.75" customHeight="1" x14ac:dyDescent="0.3">
      <c r="P349" s="45"/>
    </row>
    <row r="350" spans="16:16" ht="15.75" customHeight="1" x14ac:dyDescent="0.3">
      <c r="P350" s="45"/>
    </row>
    <row r="351" spans="16:16" ht="15.75" customHeight="1" x14ac:dyDescent="0.3">
      <c r="P351" s="45"/>
    </row>
    <row r="352" spans="16:16" ht="15.75" customHeight="1" x14ac:dyDescent="0.3">
      <c r="P352" s="45"/>
    </row>
    <row r="353" spans="16:16" ht="15.75" customHeight="1" x14ac:dyDescent="0.3">
      <c r="P353" s="45"/>
    </row>
    <row r="354" spans="16:16" ht="15.75" customHeight="1" x14ac:dyDescent="0.3">
      <c r="P354" s="45"/>
    </row>
    <row r="355" spans="16:16" ht="15.75" customHeight="1" x14ac:dyDescent="0.3">
      <c r="P355" s="45"/>
    </row>
    <row r="356" spans="16:16" ht="15.75" customHeight="1" x14ac:dyDescent="0.3">
      <c r="P356" s="45"/>
    </row>
    <row r="357" spans="16:16" ht="15.75" customHeight="1" x14ac:dyDescent="0.3">
      <c r="P357" s="45"/>
    </row>
    <row r="358" spans="16:16" ht="15.75" customHeight="1" x14ac:dyDescent="0.3">
      <c r="P358" s="45"/>
    </row>
    <row r="359" spans="16:16" ht="15.75" customHeight="1" x14ac:dyDescent="0.3">
      <c r="P359" s="45"/>
    </row>
    <row r="360" spans="16:16" ht="15.75" customHeight="1" x14ac:dyDescent="0.3">
      <c r="P360" s="45"/>
    </row>
    <row r="361" spans="16:16" ht="15.75" customHeight="1" x14ac:dyDescent="0.3">
      <c r="P361" s="45"/>
    </row>
    <row r="362" spans="16:16" ht="15.75" customHeight="1" x14ac:dyDescent="0.3">
      <c r="P362" s="45"/>
    </row>
    <row r="363" spans="16:16" ht="15.75" customHeight="1" x14ac:dyDescent="0.3">
      <c r="P363" s="45"/>
    </row>
    <row r="364" spans="16:16" ht="15.75" customHeight="1" x14ac:dyDescent="0.3">
      <c r="P364" s="45"/>
    </row>
    <row r="365" spans="16:16" ht="15.75" customHeight="1" x14ac:dyDescent="0.3">
      <c r="P365" s="45"/>
    </row>
    <row r="366" spans="16:16" ht="15.75" customHeight="1" x14ac:dyDescent="0.3">
      <c r="P366" s="45"/>
    </row>
    <row r="367" spans="16:16" ht="15.75" customHeight="1" x14ac:dyDescent="0.3">
      <c r="P367" s="45"/>
    </row>
    <row r="368" spans="16:16" ht="15.75" customHeight="1" x14ac:dyDescent="0.3">
      <c r="P368" s="45"/>
    </row>
    <row r="369" spans="16:16" ht="15.75" customHeight="1" x14ac:dyDescent="0.3">
      <c r="P369" s="45"/>
    </row>
    <row r="370" spans="16:16" ht="15.75" customHeight="1" x14ac:dyDescent="0.3">
      <c r="P370" s="45"/>
    </row>
    <row r="371" spans="16:16" ht="15.75" customHeight="1" x14ac:dyDescent="0.3">
      <c r="P371" s="45"/>
    </row>
    <row r="372" spans="16:16" ht="15.75" customHeight="1" x14ac:dyDescent="0.3">
      <c r="P372" s="45"/>
    </row>
    <row r="373" spans="16:16" ht="15.75" customHeight="1" x14ac:dyDescent="0.3">
      <c r="P373" s="45"/>
    </row>
    <row r="374" spans="16:16" ht="15.75" customHeight="1" x14ac:dyDescent="0.3">
      <c r="P374" s="45"/>
    </row>
    <row r="375" spans="16:16" ht="15.75" customHeight="1" x14ac:dyDescent="0.3">
      <c r="P375" s="45"/>
    </row>
    <row r="376" spans="16:16" ht="15.75" customHeight="1" x14ac:dyDescent="0.3">
      <c r="P376" s="45"/>
    </row>
    <row r="377" spans="16:16" ht="15.75" customHeight="1" x14ac:dyDescent="0.3">
      <c r="P377" s="45"/>
    </row>
    <row r="378" spans="16:16" ht="15.75" customHeight="1" x14ac:dyDescent="0.3">
      <c r="P378" s="45"/>
    </row>
    <row r="379" spans="16:16" ht="15.75" customHeight="1" x14ac:dyDescent="0.3">
      <c r="P379" s="45"/>
    </row>
    <row r="380" spans="16:16" ht="15.75" customHeight="1" x14ac:dyDescent="0.3">
      <c r="P380" s="45"/>
    </row>
    <row r="381" spans="16:16" ht="15.75" customHeight="1" x14ac:dyDescent="0.3">
      <c r="P381" s="45"/>
    </row>
    <row r="382" spans="16:16" ht="15.75" customHeight="1" x14ac:dyDescent="0.3">
      <c r="P382" s="45"/>
    </row>
    <row r="383" spans="16:16" ht="15.75" customHeight="1" x14ac:dyDescent="0.3">
      <c r="P383" s="45"/>
    </row>
    <row r="384" spans="16:16" ht="15.75" customHeight="1" x14ac:dyDescent="0.3">
      <c r="P384" s="45"/>
    </row>
    <row r="385" spans="16:16" ht="15.75" customHeight="1" x14ac:dyDescent="0.3">
      <c r="P385" s="45"/>
    </row>
    <row r="386" spans="16:16" ht="15.75" customHeight="1" x14ac:dyDescent="0.3">
      <c r="P386" s="45"/>
    </row>
    <row r="387" spans="16:16" ht="15.75" customHeight="1" x14ac:dyDescent="0.3">
      <c r="P387" s="45"/>
    </row>
    <row r="388" spans="16:16" ht="15.75" customHeight="1" x14ac:dyDescent="0.3">
      <c r="P388" s="45"/>
    </row>
    <row r="389" spans="16:16" ht="15.75" customHeight="1" x14ac:dyDescent="0.3">
      <c r="P389" s="45"/>
    </row>
    <row r="390" spans="16:16" ht="15.75" customHeight="1" x14ac:dyDescent="0.3">
      <c r="P390" s="45"/>
    </row>
    <row r="391" spans="16:16" ht="15.75" customHeight="1" x14ac:dyDescent="0.3">
      <c r="P391" s="45"/>
    </row>
    <row r="392" spans="16:16" ht="15.75" customHeight="1" x14ac:dyDescent="0.3">
      <c r="P392" s="45"/>
    </row>
    <row r="393" spans="16:16" ht="15.75" customHeight="1" x14ac:dyDescent="0.3">
      <c r="P393" s="45"/>
    </row>
    <row r="394" spans="16:16" ht="15.75" customHeight="1" x14ac:dyDescent="0.3">
      <c r="P394" s="45"/>
    </row>
    <row r="395" spans="16:16" ht="15.75" customHeight="1" x14ac:dyDescent="0.3">
      <c r="P395" s="45"/>
    </row>
    <row r="396" spans="16:16" ht="15.75" customHeight="1" x14ac:dyDescent="0.3">
      <c r="P396" s="45"/>
    </row>
    <row r="397" spans="16:16" ht="15.75" customHeight="1" x14ac:dyDescent="0.3">
      <c r="P397" s="45"/>
    </row>
    <row r="398" spans="16:16" ht="15.75" customHeight="1" x14ac:dyDescent="0.3">
      <c r="P398" s="45"/>
    </row>
    <row r="399" spans="16:16" ht="15.75" customHeight="1" x14ac:dyDescent="0.3">
      <c r="P399" s="45"/>
    </row>
    <row r="400" spans="16:16" ht="15.75" customHeight="1" x14ac:dyDescent="0.3">
      <c r="P400" s="45"/>
    </row>
    <row r="401" spans="16:16" ht="15.75" customHeight="1" x14ac:dyDescent="0.3">
      <c r="P401" s="45"/>
    </row>
    <row r="402" spans="16:16" ht="15.75" customHeight="1" x14ac:dyDescent="0.3">
      <c r="P402" s="45"/>
    </row>
    <row r="403" spans="16:16" ht="15.75" customHeight="1" x14ac:dyDescent="0.3">
      <c r="P403" s="45"/>
    </row>
    <row r="404" spans="16:16" ht="15.75" customHeight="1" x14ac:dyDescent="0.3">
      <c r="P404" s="45"/>
    </row>
    <row r="405" spans="16:16" ht="15.75" customHeight="1" x14ac:dyDescent="0.3">
      <c r="P405" s="45"/>
    </row>
    <row r="406" spans="16:16" ht="15.75" customHeight="1" x14ac:dyDescent="0.3">
      <c r="P406" s="45"/>
    </row>
    <row r="407" spans="16:16" ht="15.75" customHeight="1" x14ac:dyDescent="0.3">
      <c r="P407" s="45"/>
    </row>
    <row r="408" spans="16:16" ht="15.75" customHeight="1" x14ac:dyDescent="0.3">
      <c r="P408" s="45"/>
    </row>
    <row r="409" spans="16:16" ht="15.75" customHeight="1" x14ac:dyDescent="0.3">
      <c r="P409" s="45"/>
    </row>
    <row r="410" spans="16:16" ht="15.75" customHeight="1" x14ac:dyDescent="0.3">
      <c r="P410" s="45"/>
    </row>
    <row r="411" spans="16:16" ht="15.75" customHeight="1" x14ac:dyDescent="0.3">
      <c r="P411" s="45"/>
    </row>
    <row r="412" spans="16:16" ht="15.75" customHeight="1" x14ac:dyDescent="0.3">
      <c r="P412" s="45"/>
    </row>
    <row r="413" spans="16:16" ht="15.75" customHeight="1" x14ac:dyDescent="0.3">
      <c r="P413" s="45"/>
    </row>
    <row r="414" spans="16:16" ht="15.75" customHeight="1" x14ac:dyDescent="0.3">
      <c r="P414" s="45"/>
    </row>
    <row r="415" spans="16:16" ht="15.75" customHeight="1" x14ac:dyDescent="0.3">
      <c r="P415" s="45"/>
    </row>
    <row r="416" spans="16:16" ht="15.75" customHeight="1" x14ac:dyDescent="0.3">
      <c r="P416" s="45"/>
    </row>
    <row r="417" spans="16:16" ht="15.75" customHeight="1" x14ac:dyDescent="0.3">
      <c r="P417" s="45"/>
    </row>
    <row r="418" spans="16:16" ht="15.75" customHeight="1" x14ac:dyDescent="0.3">
      <c r="P418" s="45"/>
    </row>
    <row r="419" spans="16:16" ht="15.75" customHeight="1" x14ac:dyDescent="0.3">
      <c r="P419" s="45"/>
    </row>
    <row r="420" spans="16:16" ht="15.75" customHeight="1" x14ac:dyDescent="0.3">
      <c r="P420" s="45"/>
    </row>
    <row r="421" spans="16:16" ht="15.75" customHeight="1" x14ac:dyDescent="0.3">
      <c r="P421" s="45"/>
    </row>
    <row r="422" spans="16:16" ht="15.75" customHeight="1" x14ac:dyDescent="0.3"/>
    <row r="423" spans="16:16" ht="15.75" customHeight="1" x14ac:dyDescent="0.3"/>
    <row r="424" spans="16:16" ht="15.75" customHeight="1" x14ac:dyDescent="0.3"/>
    <row r="425" spans="16:16" ht="15.75" customHeight="1" x14ac:dyDescent="0.3"/>
    <row r="426" spans="16:16" ht="15.75" customHeight="1" x14ac:dyDescent="0.3"/>
    <row r="427" spans="16:16" ht="15.75" customHeight="1" x14ac:dyDescent="0.3"/>
    <row r="428" spans="16:16" ht="15.75" customHeight="1" x14ac:dyDescent="0.3"/>
    <row r="429" spans="16:16" ht="15.75" customHeight="1" x14ac:dyDescent="0.3"/>
    <row r="430" spans="16:16" ht="15.75" customHeight="1" x14ac:dyDescent="0.3"/>
    <row r="431" spans="16:16" ht="15.75" customHeight="1" x14ac:dyDescent="0.3"/>
    <row r="432" spans="16:16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38">
    <mergeCell ref="A220:C220"/>
    <mergeCell ref="A221:H224"/>
    <mergeCell ref="I221:P224"/>
    <mergeCell ref="A9:C9"/>
    <mergeCell ref="A211:P214"/>
    <mergeCell ref="A215:C215"/>
    <mergeCell ref="A216:C216"/>
    <mergeCell ref="A217:C217"/>
    <mergeCell ref="A218:C218"/>
    <mergeCell ref="A219:C219"/>
    <mergeCell ref="N8:N9"/>
    <mergeCell ref="O5:O7"/>
    <mergeCell ref="P5:P7"/>
    <mergeCell ref="O8:O9"/>
    <mergeCell ref="P8:P9"/>
    <mergeCell ref="A1:P1"/>
    <mergeCell ref="A2:P2"/>
    <mergeCell ref="A3:P3"/>
    <mergeCell ref="A4:P4"/>
    <mergeCell ref="A5:A8"/>
    <mergeCell ref="B5:B8"/>
    <mergeCell ref="D5:D6"/>
    <mergeCell ref="N5:N7"/>
    <mergeCell ref="I6:I7"/>
    <mergeCell ref="J6:J7"/>
    <mergeCell ref="K6:K7"/>
    <mergeCell ref="L6:L7"/>
    <mergeCell ref="E5:E6"/>
    <mergeCell ref="F5:F6"/>
    <mergeCell ref="G5:G6"/>
    <mergeCell ref="H5:H6"/>
    <mergeCell ref="I8:I9"/>
    <mergeCell ref="I5:M5"/>
    <mergeCell ref="M6:M7"/>
    <mergeCell ref="J8:J9"/>
    <mergeCell ref="K8:K9"/>
    <mergeCell ref="L8:L9"/>
    <mergeCell ref="M8:M9"/>
  </mergeCells>
  <conditionalFormatting sqref="E180:P180 E207:P207 E209:P209 D10:H207 N10:O207 D208:P208 D209:H210 N209:O210 I210:M210">
    <cfRule type="containsText" dxfId="3" priority="2" operator="containsText" text="AB">
      <formula>NOT(ISERROR(SEARCH(("AB"),(D10))))</formula>
    </cfRule>
  </conditionalFormatting>
  <conditionalFormatting sqref="I10:M207 I209:M210">
    <cfRule type="cellIs" dxfId="10" priority="1" operator="equal">
      <formula>0</formula>
    </cfRule>
  </conditionalFormatting>
  <pageMargins left="0.7" right="0.7" top="0.75" bottom="0.75" header="0" footer="0"/>
  <pageSetup paperSize="9" orientation="landscape"/>
  <rowBreaks count="2" manualBreakCount="2">
    <brk id="146" man="1"/>
    <brk id="5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REMIDAL 1</vt:lpstr>
      <vt:lpstr>MID Term 2</vt:lpstr>
      <vt:lpstr>REMIDAL 2</vt:lpstr>
      <vt:lpstr>Attainment Sheet Sessional</vt:lpstr>
      <vt:lpstr>Attainment CO to PO Sessional</vt:lpstr>
      <vt:lpstr>Attainment Tool C to PO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Rajkumar Soni</cp:lastModifiedBy>
  <dcterms:created xsi:type="dcterms:W3CDTF">2018-02-21T04:44:08Z</dcterms:created>
  <dcterms:modified xsi:type="dcterms:W3CDTF">2024-12-14T07:07:14Z</dcterms:modified>
</cp:coreProperties>
</file>