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10215" windowHeight="4050" activeTab="1"/>
  </bookViews>
  <sheets>
    <sheet name="CO-PO Mapping" sheetId="1" r:id="rId1"/>
    <sheet name="Sessional + End Term Assessment" sheetId="2" r:id="rId2"/>
    <sheet name="Attainment of Subject Code" sheetId="3" r:id="rId3"/>
    <sheet name="Attainment Tool 1 C to PO" sheetId="4" r:id="rId4"/>
    <sheet name=" MID Term 1" sheetId="5" r:id="rId5"/>
    <sheet name="Remedial Class" sheetId="6" r:id="rId6"/>
    <sheet name="MID Term 2" sheetId="7" r:id="rId7"/>
    <sheet name="Remedial Class-2" sheetId="8" r:id="rId8"/>
    <sheet name="Attainment Sheet Sessional" sheetId="9" r:id="rId9"/>
    <sheet name="Attainment CO to PO Sessional" sheetId="10" r:id="rId10"/>
    <sheet name="Attainment Tool C to PO FINAL" sheetId="11" r:id="rId11"/>
    <sheet name="Sheet1" sheetId="12" r:id="rId12"/>
  </sheets>
  <definedNames>
    <definedName name="_xlnm._FilterDatabase" localSheetId="5" hidden="1">'Remedial Class'!$A$2:$E$15</definedName>
    <definedName name="_xlnm._FilterDatabase" localSheetId="7" hidden="1">'Remedial Class-2'!$A$2:$E$15</definedName>
    <definedName name="_xlnm._FilterDatabase" localSheetId="1" hidden="1">'Sessional + End Term Assessment'!$A$8:$H$24</definedName>
  </definedNames>
  <calcPr calcId="124519"/>
  <extLst>
    <ext uri="GoogleSheetsCustomDataVersion2">
      <go:sheetsCustomData xmlns:go="http://customooxmlschemas.google.com/" r:id="" roundtripDataChecksum="3d5NpiFRfZ74nCOthm5ETBUfzNmX9uHdwbdc3hqgUSs="/>
    </ext>
  </extLst>
</workbook>
</file>

<file path=xl/calcChain.xml><?xml version="1.0" encoding="utf-8"?>
<calcChain xmlns="http://schemas.openxmlformats.org/spreadsheetml/2006/main">
  <c r="H8" i="5"/>
  <c r="H9"/>
  <c r="H10"/>
  <c r="H11"/>
  <c r="H12"/>
  <c r="H13"/>
  <c r="H14"/>
  <c r="H15"/>
  <c r="H16"/>
  <c r="H17"/>
  <c r="H18"/>
  <c r="H19"/>
  <c r="H7"/>
  <c r="H10" i="9" l="1"/>
  <c r="D11"/>
  <c r="E11"/>
  <c r="F11"/>
  <c r="G11"/>
  <c r="H11"/>
  <c r="D12"/>
  <c r="E12"/>
  <c r="F12"/>
  <c r="G12"/>
  <c r="H12"/>
  <c r="D13"/>
  <c r="E13"/>
  <c r="F13"/>
  <c r="G13"/>
  <c r="H13"/>
  <c r="D14"/>
  <c r="E14"/>
  <c r="F14"/>
  <c r="G14"/>
  <c r="H14"/>
  <c r="D15"/>
  <c r="E15"/>
  <c r="F15"/>
  <c r="G15"/>
  <c r="H15"/>
  <c r="D16"/>
  <c r="E16"/>
  <c r="F16"/>
  <c r="G16"/>
  <c r="H16"/>
  <c r="D17"/>
  <c r="E17"/>
  <c r="F17"/>
  <c r="G17"/>
  <c r="H17"/>
  <c r="D18"/>
  <c r="E18"/>
  <c r="F18"/>
  <c r="G18"/>
  <c r="H18"/>
  <c r="D19"/>
  <c r="E19"/>
  <c r="F19"/>
  <c r="G19"/>
  <c r="H19"/>
  <c r="D20"/>
  <c r="E20"/>
  <c r="F20"/>
  <c r="G20"/>
  <c r="H20"/>
  <c r="D21"/>
  <c r="E21"/>
  <c r="F21"/>
  <c r="G21"/>
  <c r="H21"/>
  <c r="D22"/>
  <c r="E22"/>
  <c r="F22"/>
  <c r="G22"/>
  <c r="H22"/>
  <c r="G10"/>
  <c r="F10"/>
  <c r="E10"/>
  <c r="D10"/>
  <c r="F9" i="2"/>
  <c r="F10"/>
  <c r="F11"/>
  <c r="F12"/>
  <c r="F13"/>
  <c r="F14"/>
  <c r="F15"/>
  <c r="F16"/>
  <c r="F17"/>
  <c r="F18"/>
  <c r="F19"/>
  <c r="F20"/>
  <c r="F8"/>
  <c r="E4" i="8" l="1"/>
  <c r="E5"/>
  <c r="E6"/>
  <c r="E7"/>
  <c r="E8"/>
  <c r="E9"/>
  <c r="E10"/>
  <c r="E11"/>
  <c r="E12"/>
  <c r="E13"/>
  <c r="E14"/>
  <c r="E15"/>
  <c r="E3"/>
  <c r="E4" i="6"/>
  <c r="E5"/>
  <c r="E6"/>
  <c r="E7"/>
  <c r="E8"/>
  <c r="E9"/>
  <c r="E10"/>
  <c r="E11"/>
  <c r="E12"/>
  <c r="E13"/>
  <c r="E14"/>
  <c r="E15"/>
  <c r="E3"/>
  <c r="H8" i="9"/>
  <c r="G8"/>
  <c r="L21" s="1"/>
  <c r="F8"/>
  <c r="E8"/>
  <c r="D8"/>
  <c r="Q19" i="7"/>
  <c r="P19"/>
  <c r="O19"/>
  <c r="K19"/>
  <c r="L19"/>
  <c r="I19"/>
  <c r="H19"/>
  <c r="G19"/>
  <c r="Q18"/>
  <c r="P18"/>
  <c r="O18"/>
  <c r="I18"/>
  <c r="H18"/>
  <c r="G18"/>
  <c r="Q17"/>
  <c r="P17"/>
  <c r="O17"/>
  <c r="L17"/>
  <c r="I17"/>
  <c r="H17"/>
  <c r="G17"/>
  <c r="Q16"/>
  <c r="P16"/>
  <c r="O16"/>
  <c r="I16"/>
  <c r="H16"/>
  <c r="G16"/>
  <c r="Q15"/>
  <c r="P15"/>
  <c r="O15"/>
  <c r="K15"/>
  <c r="L15"/>
  <c r="I15"/>
  <c r="H15"/>
  <c r="G15"/>
  <c r="Q14"/>
  <c r="P14"/>
  <c r="O14"/>
  <c r="L17" i="9"/>
  <c r="I14" i="7"/>
  <c r="H14"/>
  <c r="G14"/>
  <c r="Q13"/>
  <c r="P13"/>
  <c r="O13"/>
  <c r="L13"/>
  <c r="I13"/>
  <c r="H13"/>
  <c r="G13"/>
  <c r="Q12"/>
  <c r="P12"/>
  <c r="O12"/>
  <c r="L15" i="9"/>
  <c r="I12" i="7"/>
  <c r="H12"/>
  <c r="G12"/>
  <c r="Q11"/>
  <c r="P11"/>
  <c r="O11"/>
  <c r="K11"/>
  <c r="L11"/>
  <c r="I11"/>
  <c r="H11"/>
  <c r="G11"/>
  <c r="Q10"/>
  <c r="P10"/>
  <c r="O10"/>
  <c r="I10"/>
  <c r="H10"/>
  <c r="G10"/>
  <c r="Q9"/>
  <c r="P9"/>
  <c r="O9"/>
  <c r="L9"/>
  <c r="I9"/>
  <c r="H9"/>
  <c r="G9"/>
  <c r="Q8"/>
  <c r="P8"/>
  <c r="O8"/>
  <c r="I8"/>
  <c r="H8"/>
  <c r="G8"/>
  <c r="Q7"/>
  <c r="P7"/>
  <c r="O7"/>
  <c r="K7"/>
  <c r="L7"/>
  <c r="I7"/>
  <c r="H7"/>
  <c r="G7"/>
  <c r="O19" i="5"/>
  <c r="N19"/>
  <c r="M19"/>
  <c r="J19"/>
  <c r="G19"/>
  <c r="F19"/>
  <c r="E19"/>
  <c r="O18"/>
  <c r="N18"/>
  <c r="M18"/>
  <c r="G18"/>
  <c r="F18"/>
  <c r="E18"/>
  <c r="O17"/>
  <c r="N17"/>
  <c r="M17"/>
  <c r="J17"/>
  <c r="G17"/>
  <c r="F17"/>
  <c r="E17"/>
  <c r="O16"/>
  <c r="N16"/>
  <c r="M16"/>
  <c r="G16"/>
  <c r="F16"/>
  <c r="E16"/>
  <c r="O15"/>
  <c r="N15"/>
  <c r="M15"/>
  <c r="J15"/>
  <c r="G15"/>
  <c r="F15"/>
  <c r="E15"/>
  <c r="O14"/>
  <c r="N14"/>
  <c r="M14"/>
  <c r="J17" i="9"/>
  <c r="G14" i="5"/>
  <c r="F14"/>
  <c r="E14"/>
  <c r="O13"/>
  <c r="N13"/>
  <c r="M13"/>
  <c r="J13"/>
  <c r="G13"/>
  <c r="F13"/>
  <c r="E13"/>
  <c r="O12"/>
  <c r="N12"/>
  <c r="M12"/>
  <c r="J15" i="9"/>
  <c r="G12" i="5"/>
  <c r="F12"/>
  <c r="E12"/>
  <c r="O11"/>
  <c r="N11"/>
  <c r="M11"/>
  <c r="J11"/>
  <c r="G11"/>
  <c r="F11"/>
  <c r="E11"/>
  <c r="O10"/>
  <c r="N10"/>
  <c r="M10"/>
  <c r="G10"/>
  <c r="F10"/>
  <c r="E10"/>
  <c r="O9"/>
  <c r="N9"/>
  <c r="M9"/>
  <c r="J9"/>
  <c r="G9"/>
  <c r="F9"/>
  <c r="E9"/>
  <c r="O8"/>
  <c r="N8"/>
  <c r="M8"/>
  <c r="G8"/>
  <c r="F8"/>
  <c r="E8"/>
  <c r="O7"/>
  <c r="O20" s="1"/>
  <c r="O21" s="1"/>
  <c r="N7"/>
  <c r="M7"/>
  <c r="M20" s="1"/>
  <c r="M21" s="1"/>
  <c r="J7"/>
  <c r="G7"/>
  <c r="F7"/>
  <c r="F20" s="1"/>
  <c r="F21" s="1"/>
  <c r="E7"/>
  <c r="H20" i="2"/>
  <c r="G20"/>
  <c r="H19"/>
  <c r="G19"/>
  <c r="H18"/>
  <c r="G18"/>
  <c r="H17"/>
  <c r="G17"/>
  <c r="H16"/>
  <c r="G16"/>
  <c r="H15"/>
  <c r="G15"/>
  <c r="G14"/>
  <c r="G13"/>
  <c r="H12"/>
  <c r="G12"/>
  <c r="H11"/>
  <c r="G11"/>
  <c r="H10"/>
  <c r="G10"/>
  <c r="H9"/>
  <c r="G9"/>
  <c r="H8"/>
  <c r="H21" s="1"/>
  <c r="D24" s="1"/>
  <c r="G8"/>
  <c r="F6"/>
  <c r="P11" i="1"/>
  <c r="P12" s="1"/>
  <c r="O11"/>
  <c r="O12" s="1"/>
  <c r="N11"/>
  <c r="N12" s="1"/>
  <c r="M11"/>
  <c r="M12" s="1"/>
  <c r="L11"/>
  <c r="L12" s="1"/>
  <c r="K11"/>
  <c r="K12" s="1"/>
  <c r="J11"/>
  <c r="J12" s="1"/>
  <c r="I11"/>
  <c r="I12" s="1"/>
  <c r="H11"/>
  <c r="H12" s="1"/>
  <c r="G11"/>
  <c r="G12" s="1"/>
  <c r="F11"/>
  <c r="F12" s="1"/>
  <c r="E11"/>
  <c r="E12" s="1"/>
  <c r="D11"/>
  <c r="D12" s="1"/>
  <c r="C11"/>
  <c r="C12" s="1"/>
  <c r="B11"/>
  <c r="B12" s="1"/>
  <c r="O20" i="7" l="1"/>
  <c r="O21" s="1"/>
  <c r="Q20"/>
  <c r="Q21" s="1"/>
  <c r="G20"/>
  <c r="G21" s="1"/>
  <c r="I20"/>
  <c r="I21" s="1"/>
  <c r="E20" i="5"/>
  <c r="E21" s="1"/>
  <c r="G20"/>
  <c r="G21" s="1"/>
  <c r="L11" i="9"/>
  <c r="L13"/>
  <c r="L19"/>
  <c r="K9" i="7"/>
  <c r="K13"/>
  <c r="K17"/>
  <c r="M8"/>
  <c r="M10"/>
  <c r="M12"/>
  <c r="M14"/>
  <c r="M16"/>
  <c r="M18"/>
  <c r="L10" i="9"/>
  <c r="L18"/>
  <c r="M7" i="7"/>
  <c r="P20"/>
  <c r="P21" s="1"/>
  <c r="K8"/>
  <c r="M9"/>
  <c r="K10"/>
  <c r="M11"/>
  <c r="K12"/>
  <c r="M13"/>
  <c r="K14"/>
  <c r="M15"/>
  <c r="K16"/>
  <c r="M17"/>
  <c r="K18"/>
  <c r="M19"/>
  <c r="I7" i="5"/>
  <c r="N20"/>
  <c r="N21" s="1"/>
  <c r="I15"/>
  <c r="J11" i="9"/>
  <c r="J13"/>
  <c r="I11" i="5"/>
  <c r="J19" i="9"/>
  <c r="J21"/>
  <c r="I19" i="5"/>
  <c r="N8" i="9"/>
  <c r="O8" s="1"/>
  <c r="I10"/>
  <c r="M12"/>
  <c r="K13"/>
  <c r="I14"/>
  <c r="M16"/>
  <c r="K17"/>
  <c r="I18"/>
  <c r="M20"/>
  <c r="K21"/>
  <c r="I22"/>
  <c r="M10"/>
  <c r="K11"/>
  <c r="I12"/>
  <c r="M14"/>
  <c r="K15"/>
  <c r="I16"/>
  <c r="M18"/>
  <c r="K19"/>
  <c r="I20"/>
  <c r="M22"/>
  <c r="I9" i="5"/>
  <c r="I13"/>
  <c r="I17"/>
  <c r="K7"/>
  <c r="I8"/>
  <c r="K9"/>
  <c r="I10"/>
  <c r="K11"/>
  <c r="I12"/>
  <c r="K13"/>
  <c r="I14"/>
  <c r="K15"/>
  <c r="I16"/>
  <c r="K17"/>
  <c r="I18"/>
  <c r="K19"/>
  <c r="J10" i="9"/>
  <c r="J14"/>
  <c r="L14"/>
  <c r="J18"/>
  <c r="J22"/>
  <c r="L22"/>
  <c r="K8" i="5"/>
  <c r="K10"/>
  <c r="K12"/>
  <c r="K14"/>
  <c r="K16"/>
  <c r="K18"/>
  <c r="J12" i="9"/>
  <c r="L12"/>
  <c r="J16"/>
  <c r="L16"/>
  <c r="J20"/>
  <c r="L20"/>
  <c r="G21" i="2"/>
  <c r="D23" s="1"/>
  <c r="E23" s="1"/>
  <c r="D6" i="3" s="1"/>
  <c r="E6" s="1"/>
  <c r="F6"/>
  <c r="E24" i="2"/>
  <c r="G6" i="3" s="1"/>
  <c r="H6" s="1"/>
  <c r="M20" i="7"/>
  <c r="M21" s="1"/>
  <c r="N11" i="9"/>
  <c r="O11" s="1"/>
  <c r="N13"/>
  <c r="O13" s="1"/>
  <c r="N15"/>
  <c r="O15" s="1"/>
  <c r="N17"/>
  <c r="O17" s="1"/>
  <c r="N19"/>
  <c r="O19" s="1"/>
  <c r="N21"/>
  <c r="O21" s="1"/>
  <c r="J8" i="5"/>
  <c r="J10"/>
  <c r="J12"/>
  <c r="J14"/>
  <c r="J16"/>
  <c r="J18"/>
  <c r="H20" i="7"/>
  <c r="H21" s="1"/>
  <c r="L8"/>
  <c r="L10"/>
  <c r="L12"/>
  <c r="L14"/>
  <c r="L16"/>
  <c r="L18"/>
  <c r="N10" i="9"/>
  <c r="O10" s="1"/>
  <c r="K10"/>
  <c r="I11"/>
  <c r="M11"/>
  <c r="N12"/>
  <c r="O12" s="1"/>
  <c r="K12"/>
  <c r="I13"/>
  <c r="M13"/>
  <c r="K14"/>
  <c r="I15"/>
  <c r="M15"/>
  <c r="N16"/>
  <c r="O16" s="1"/>
  <c r="K16"/>
  <c r="I17"/>
  <c r="M17"/>
  <c r="K18"/>
  <c r="I19"/>
  <c r="M19"/>
  <c r="N20"/>
  <c r="O20" s="1"/>
  <c r="K20"/>
  <c r="I21"/>
  <c r="M21"/>
  <c r="N22"/>
  <c r="O22" s="1"/>
  <c r="K22"/>
  <c r="J23" l="1"/>
  <c r="D30" s="1"/>
  <c r="E30" s="1"/>
  <c r="M7" i="10" s="1"/>
  <c r="N18" i="9"/>
  <c r="O18" s="1"/>
  <c r="N14"/>
  <c r="O14" s="1"/>
  <c r="K20" i="7"/>
  <c r="K21" s="1"/>
  <c r="L20"/>
  <c r="L21" s="1"/>
  <c r="J20" i="5"/>
  <c r="J21" s="1"/>
  <c r="I20"/>
  <c r="I21" s="1"/>
  <c r="K20"/>
  <c r="K21" s="1"/>
  <c r="C6" i="3"/>
  <c r="M23" i="9"/>
  <c r="D33" s="1"/>
  <c r="E33" s="1"/>
  <c r="N10" i="10" s="1"/>
  <c r="L23" i="9"/>
  <c r="D32" s="1"/>
  <c r="E32" s="1"/>
  <c r="O9" i="10" s="1"/>
  <c r="I23" i="9"/>
  <c r="D29" s="1"/>
  <c r="E29" s="1"/>
  <c r="N6" i="10" s="1"/>
  <c r="O7"/>
  <c r="K7"/>
  <c r="I7"/>
  <c r="G7"/>
  <c r="E7"/>
  <c r="C7"/>
  <c r="P7"/>
  <c r="N7"/>
  <c r="L7"/>
  <c r="J7"/>
  <c r="H7"/>
  <c r="F7"/>
  <c r="D7"/>
  <c r="B7"/>
  <c r="F30" i="9"/>
  <c r="P6" i="4"/>
  <c r="N6"/>
  <c r="L6"/>
  <c r="J6"/>
  <c r="H6"/>
  <c r="F6"/>
  <c r="D6"/>
  <c r="B6"/>
  <c r="O6"/>
  <c r="M6"/>
  <c r="K6"/>
  <c r="I6"/>
  <c r="G6"/>
  <c r="E6"/>
  <c r="C6"/>
  <c r="I6" i="3"/>
  <c r="K23" i="9"/>
  <c r="D31" s="1"/>
  <c r="E31" s="1"/>
  <c r="E6" i="10" l="1"/>
  <c r="D6"/>
  <c r="M6"/>
  <c r="L6"/>
  <c r="I6"/>
  <c r="F29" i="9"/>
  <c r="H6" i="10"/>
  <c r="P6"/>
  <c r="H9"/>
  <c r="P9"/>
  <c r="G9"/>
  <c r="D9"/>
  <c r="L9"/>
  <c r="C9"/>
  <c r="K9"/>
  <c r="B9"/>
  <c r="F9"/>
  <c r="J9"/>
  <c r="N9"/>
  <c r="F32" i="9"/>
  <c r="E9" i="10"/>
  <c r="I9"/>
  <c r="M9"/>
  <c r="C10"/>
  <c r="G10"/>
  <c r="K10"/>
  <c r="O10"/>
  <c r="D10"/>
  <c r="H10"/>
  <c r="L10"/>
  <c r="P10"/>
  <c r="F33" i="9"/>
  <c r="K30" s="1"/>
  <c r="E10" i="10"/>
  <c r="I10"/>
  <c r="M10"/>
  <c r="B10"/>
  <c r="B11" s="1"/>
  <c r="B6" i="11" s="1"/>
  <c r="B7" s="1"/>
  <c r="F10" i="10"/>
  <c r="J10"/>
  <c r="C6"/>
  <c r="G6"/>
  <c r="K6"/>
  <c r="O6"/>
  <c r="B6"/>
  <c r="F6"/>
  <c r="F11" s="1"/>
  <c r="F6" i="11" s="1"/>
  <c r="F7" s="1"/>
  <c r="J6" i="10"/>
  <c r="P8"/>
  <c r="N8"/>
  <c r="L8"/>
  <c r="L11" s="1"/>
  <c r="L6" i="11" s="1"/>
  <c r="L7" s="1"/>
  <c r="J8" i="10"/>
  <c r="H8"/>
  <c r="H11" s="1"/>
  <c r="H6" i="11" s="1"/>
  <c r="H7" s="1"/>
  <c r="F8" i="10"/>
  <c r="D8"/>
  <c r="B8"/>
  <c r="O8"/>
  <c r="M8"/>
  <c r="K8"/>
  <c r="I8"/>
  <c r="G8"/>
  <c r="G11" s="1"/>
  <c r="G6" i="11" s="1"/>
  <c r="G7" s="1"/>
  <c r="E8" i="10"/>
  <c r="C8"/>
  <c r="C11" s="1"/>
  <c r="C6" i="11" s="1"/>
  <c r="C7" s="1"/>
  <c r="F31" i="9"/>
  <c r="E11" i="10"/>
  <c r="E6" i="11" s="1"/>
  <c r="E7" s="1"/>
  <c r="M11" i="10"/>
  <c r="M6" i="11" s="1"/>
  <c r="M7" s="1"/>
  <c r="D11" i="10"/>
  <c r="D6" i="11" s="1"/>
  <c r="D7" s="1"/>
  <c r="N11" i="10"/>
  <c r="N6" i="11" s="1"/>
  <c r="N7" s="1"/>
  <c r="I11" i="10" l="1"/>
  <c r="I6" i="11" s="1"/>
  <c r="I7" s="1"/>
  <c r="J11" i="10"/>
  <c r="J6" i="11" s="1"/>
  <c r="J7" s="1"/>
  <c r="O11" i="10"/>
  <c r="O6" i="11" s="1"/>
  <c r="O7" s="1"/>
  <c r="K11" i="10"/>
  <c r="K6" i="11" s="1"/>
  <c r="K7" s="1"/>
  <c r="P11" i="10"/>
  <c r="P6" i="11" s="1"/>
  <c r="P7" s="1"/>
</calcChain>
</file>

<file path=xl/sharedStrings.xml><?xml version="1.0" encoding="utf-8"?>
<sst xmlns="http://schemas.openxmlformats.org/spreadsheetml/2006/main" count="391" uniqueCount="127">
  <si>
    <t>CO to PO &amp; PSO Mapping</t>
  </si>
  <si>
    <t>Course Outcome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</si>
  <si>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</si>
  <si>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</si>
  <si>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</si>
  <si>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</si>
  <si>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</si>
  <si>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</si>
  <si>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</si>
  <si>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</si>
  <si>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</si>
  <si>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</si>
  <si>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</si>
  <si>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</si>
  <si>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</si>
  <si>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</si>
  <si>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</si>
  <si>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CO23CS405.1</t>
  </si>
  <si>
    <t>CO23CS405.2</t>
  </si>
  <si>
    <t>CO23CS405.3</t>
  </si>
  <si>
    <t>CO23CS405.4</t>
  </si>
  <si>
    <t>CO23CS405.5</t>
  </si>
  <si>
    <t>C23CS405 (AVG)</t>
  </si>
  <si>
    <t>Final Mapping of C23CS405</t>
  </si>
  <si>
    <t xml:space="preserve">                                                                                                                                                       Signature Subject Teacher</t>
  </si>
  <si>
    <t>End Term and Sessional Assessment Sheet</t>
  </si>
  <si>
    <t>S.NO.</t>
  </si>
  <si>
    <t>RTU ROLL NUMBER</t>
  </si>
  <si>
    <t>NAME OF STUDENT</t>
  </si>
  <si>
    <t>END TERM
MARKS</t>
  </si>
  <si>
    <t>SESSIONAL
MARKS</t>
  </si>
  <si>
    <t>TOTAL</t>
  </si>
  <si>
    <t>Course Attainment with
Target in %</t>
  </si>
  <si>
    <t>MAX MARKS</t>
  </si>
  <si>
    <t>End Term
Exam</t>
  </si>
  <si>
    <t>Sessional
Exam</t>
  </si>
  <si>
    <t>Set Target Level</t>
  </si>
  <si>
    <t>CO Attainment Calculation</t>
  </si>
  <si>
    <t>% of students get &gt;= Target %</t>
  </si>
  <si>
    <t>CO Attainment Level</t>
  </si>
  <si>
    <t>Signature Subject Teacher</t>
  </si>
  <si>
    <t>Attainment of End Term Exam</t>
  </si>
  <si>
    <t>Attainment of Sessional Exam</t>
  </si>
  <si>
    <t>Attainment of Subject Code 2CS3-405 Sheet</t>
  </si>
  <si>
    <t>Course code as per NBA</t>
  </si>
  <si>
    <t>Subject Code</t>
  </si>
  <si>
    <t>% of students securing 60% or more Marks in theory</t>
  </si>
  <si>
    <t>Attainment Level</t>
  </si>
  <si>
    <t>Attainment Level considering 70% weightage</t>
  </si>
  <si>
    <t>% of students securing 75% or more Marks in sessional</t>
  </si>
  <si>
    <t>Attainment Level considering 30% weightage</t>
  </si>
  <si>
    <t>Total Attainment</t>
  </si>
  <si>
    <t>CO23CS405</t>
  </si>
  <si>
    <t>2CS3-405</t>
  </si>
  <si>
    <t>Signature HOD</t>
  </si>
  <si>
    <t>CO to PO &amp; PSO Attainment Through End Term Assessment</t>
  </si>
  <si>
    <t>Course</t>
  </si>
  <si>
    <t>MID TERM I EXAM MARK RECORD</t>
  </si>
  <si>
    <t>RTU ROLL
NUMBER</t>
  </si>
  <si>
    <t>CO MAPPED</t>
  </si>
  <si>
    <t>CO1</t>
  </si>
  <si>
    <t xml:space="preserve">Target 70% students attain 70% marks (1) </t>
  </si>
  <si>
    <t>Target 70% students attain 80% marks (2)</t>
  </si>
  <si>
    <t>Target 70% students attain 90% marks (3)</t>
  </si>
  <si>
    <t>CO2</t>
  </si>
  <si>
    <t>CO3</t>
  </si>
  <si>
    <t>Marks and Gap Analysis of Mid-Term 1</t>
  </si>
  <si>
    <t>Sr. No</t>
  </si>
  <si>
    <t>RTU Roll Number</t>
  </si>
  <si>
    <t>Name of the Student</t>
  </si>
  <si>
    <t>M-1 Marks (70)</t>
  </si>
  <si>
    <t>Remark
( Remedial Class need or not – Y/N )</t>
  </si>
  <si>
    <t>MID TERM II EXAM MARK RECORD</t>
  </si>
  <si>
    <t>CO4</t>
  </si>
  <si>
    <t>CO5</t>
  </si>
  <si>
    <t>Marks and Gap Analysis of Mid-Term 2</t>
  </si>
  <si>
    <t>Course Outcome Attainment Sheet (Sessional)</t>
  </si>
  <si>
    <t>Course Attainment with Target in %</t>
  </si>
  <si>
    <t>Total No. of Students</t>
  </si>
  <si>
    <t>Rationale:
-While setting up the question paper choice was gIIIen within the same CO with same complexity/difficulty level and no CO is missed out.
-If the student obtains target set for CO in terms of %age, score of 1 is gIIIen and if not zero is gIIIen
-Those students who were found poor in achieving Course outcome, remedial classes are subjected to be scheduled.</t>
  </si>
  <si>
    <t>No. of Students Attained CO23CS405.1</t>
  </si>
  <si>
    <t>No. of Students Attained CO23CS405.2</t>
  </si>
  <si>
    <t>CO Achieved</t>
  </si>
  <si>
    <t>No. of Students Attained CO23CS405.3</t>
  </si>
  <si>
    <t>No. of Students Attained CO23CS405.4</t>
  </si>
  <si>
    <t>No. of Students Attained CO23CS405.5</t>
  </si>
  <si>
    <t>Rationale:
If 0-15% Students get &gt;=Target % then Attainment Level=0
If 15-45% Students get &gt;=Target % then Attainment Level=1
If 45-60% Students get &gt;=Target % then Attainment Level=2
If 60-100% Students get &gt;=Target % then Attainment Level=3</t>
  </si>
  <si>
    <t>Signature Subject Teacher:</t>
  </si>
  <si>
    <t>CO to PO &amp; PSO Attainment Through Sessional Assessment</t>
  </si>
  <si>
    <t>Course to PO &amp; PSO Attainment From All Tools</t>
  </si>
  <si>
    <t>CO23CS405
(Round Off)</t>
  </si>
  <si>
    <t>22ETCEC001</t>
  </si>
  <si>
    <t>AZIZ BOHRA</t>
  </si>
  <si>
    <t>22ETCEC002</t>
  </si>
  <si>
    <t>GAURAV SHARMA</t>
  </si>
  <si>
    <t>22ETCEC005</t>
  </si>
  <si>
    <t>MSKRITIKA SAINI</t>
  </si>
  <si>
    <t>22ETCEC006</t>
  </si>
  <si>
    <t>LAKSHYA BHAVSAR</t>
  </si>
  <si>
    <t>22ETCEC007</t>
  </si>
  <si>
    <t>NILESH SUTHAR</t>
  </si>
  <si>
    <t>22ETCEC008</t>
  </si>
  <si>
    <t>PIYUSH CHORDIYA</t>
  </si>
  <si>
    <t>22ETCEC009</t>
  </si>
  <si>
    <t>PLAKSHA PRIYA</t>
  </si>
  <si>
    <t>22ETCEC010</t>
  </si>
  <si>
    <t>MS. VAISHALI PUJARI</t>
  </si>
  <si>
    <t>22ETCEC011</t>
  </si>
  <si>
    <t>MSVIDHI SONI</t>
  </si>
  <si>
    <t>22ETCEC012</t>
  </si>
  <si>
    <t>VINAYAK MEGHWAL</t>
  </si>
  <si>
    <t>22ETCEC013</t>
  </si>
  <si>
    <t>VIPIN JAIN</t>
  </si>
  <si>
    <t>22ETCEC014</t>
  </si>
  <si>
    <t>VISHNU SUTHAR</t>
  </si>
  <si>
    <t>22ETCEC015</t>
  </si>
  <si>
    <t>VISHWAS PRAJAPAT</t>
  </si>
  <si>
    <t>DEPARTMENT OF ELECTRONICS AND COMMUNICATION  ENGG.</t>
  </si>
  <si>
    <t>DEPARTMENT OF ELECTRONICS AND COMMUNICATION  ENGG.  ENGG.</t>
  </si>
  <si>
    <t>SUBJECT: MEFA                                                                                                      Faculty: Dr. Hansa Niyati</t>
  </si>
  <si>
    <t>SUBJECT: MEFA                                                                        Faculty: Dr. Hansa Niyati</t>
  </si>
  <si>
    <t>SUBJECT: MEFA                                                       Faculty: Dr. Hansa Niyati</t>
  </si>
  <si>
    <t>SUBJECT: MEFA                                                                                      Faculty: Dr. Hansa Niyati</t>
  </si>
  <si>
    <t>SUBJECT:  MEFA                                                                                                                                     Faculty: Dr. Hansa Niyati</t>
  </si>
  <si>
    <t>SUBJECT: MEFA                                                                          Faculty: Dr. Hansa Niyati</t>
  </si>
  <si>
    <t>SUBJECT: MEFA                                                                                                Faculty: Dr. Hansa Niyati</t>
  </si>
  <si>
    <t>II YEAR IV SEM</t>
  </si>
</sst>
</file>

<file path=xl/styles.xml><?xml version="1.0" encoding="utf-8"?>
<styleSheet xmlns="http://schemas.openxmlformats.org/spreadsheetml/2006/main">
  <fonts count="13">
    <font>
      <sz val="11"/>
      <color theme="1"/>
      <name val="Arial"/>
      <scheme val="minor"/>
    </font>
    <font>
      <b/>
      <sz val="11"/>
      <color theme="1"/>
      <name val="Calibri"/>
      <family val="2"/>
    </font>
    <font>
      <sz val="1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9"/>
      <name val="Arial"/>
      <family val="2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16">
    <xf numFmtId="0" fontId="0" fillId="0" borderId="0" xfId="0" applyFont="1" applyAlignment="1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center"/>
    </xf>
    <xf numFmtId="2" fontId="5" fillId="3" borderId="7" xfId="0" applyNumberFormat="1" applyFont="1" applyFill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1" fillId="2" borderId="6" xfId="0" applyFont="1" applyFill="1" applyBorder="1" applyAlignment="1">
      <alignment horizontal="center" vertical="center"/>
    </xf>
    <xf numFmtId="0" fontId="4" fillId="0" borderId="0" xfId="0" applyFont="1"/>
    <xf numFmtId="9" fontId="1" fillId="2" borderId="14" xfId="0" applyNumberFormat="1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9" fontId="1" fillId="2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/>
    <xf numFmtId="0" fontId="5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7" fillId="0" borderId="0" xfId="0" applyNumberFormat="1" applyFont="1"/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5" fillId="0" borderId="6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5" fillId="0" borderId="9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3" fillId="3" borderId="6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9" fontId="4" fillId="2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2" fontId="3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center" wrapText="1"/>
    </xf>
    <xf numFmtId="0" fontId="11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2" fillId="0" borderId="12" xfId="0" applyFont="1" applyBorder="1"/>
    <xf numFmtId="0" fontId="2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4" fillId="2" borderId="1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" fillId="0" borderId="21" xfId="0" applyFont="1" applyBorder="1"/>
    <xf numFmtId="0" fontId="0" fillId="0" borderId="0" xfId="0" applyFont="1" applyAlignment="1"/>
    <xf numFmtId="0" fontId="2" fillId="0" borderId="22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/>
    <xf numFmtId="0" fontId="8" fillId="0" borderId="19" xfId="0" applyFont="1" applyBorder="1" applyAlignment="1">
      <alignment horizontal="center"/>
    </xf>
    <xf numFmtId="0" fontId="4" fillId="3" borderId="15" xfId="0" applyFont="1" applyFill="1" applyBorder="1" applyAlignment="1">
      <alignment horizontal="left" vertical="center" wrapText="1"/>
    </xf>
    <xf numFmtId="0" fontId="7" fillId="0" borderId="23" xfId="0" applyFont="1" applyBorder="1" applyAlignment="1">
      <alignment horizontal="center"/>
    </xf>
    <xf numFmtId="0" fontId="2" fillId="0" borderId="24" xfId="0" applyFont="1" applyBorder="1"/>
    <xf numFmtId="9" fontId="4" fillId="2" borderId="8" xfId="0" applyNumberFormat="1" applyFont="1" applyFill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</cellXfs>
  <cellStyles count="1">
    <cellStyle name="Normal" xfId="0" builtinId="0"/>
  </cellStyles>
  <dxfs count="9">
    <dxf>
      <fill>
        <patternFill patternType="solid">
          <fgColor theme="9"/>
          <bgColor theme="9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ill>
        <patternFill patternType="solid">
          <fgColor theme="9"/>
          <bgColor theme="9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G15" sqref="G15"/>
    </sheetView>
  </sheetViews>
  <sheetFormatPr defaultColWidth="12.625" defaultRowHeight="15" customHeight="1"/>
  <cols>
    <col min="1" max="1" width="15.625" customWidth="1"/>
    <col min="2" max="25" width="8" customWidth="1"/>
  </cols>
  <sheetData>
    <row r="1" spans="1:25" ht="19.5" customHeight="1">
      <c r="A1" s="82" t="s">
        <v>118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82" t="s">
        <v>0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82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82" t="s">
        <v>119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thickBot="1">
      <c r="A5" s="2" t="s">
        <v>1</v>
      </c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3" t="s">
        <v>14</v>
      </c>
      <c r="O5" s="4" t="s">
        <v>15</v>
      </c>
      <c r="P5" s="5" t="s">
        <v>16</v>
      </c>
      <c r="Q5" s="6"/>
      <c r="R5" s="6"/>
      <c r="S5" s="6"/>
      <c r="T5" s="6"/>
      <c r="U5" s="6"/>
      <c r="V5" s="6"/>
      <c r="W5" s="6"/>
      <c r="X5" s="6"/>
      <c r="Y5" s="6"/>
    </row>
    <row r="6" spans="1:25" ht="19.5" customHeight="1" thickBot="1">
      <c r="A6" s="7" t="s">
        <v>17</v>
      </c>
      <c r="B6" s="76">
        <v>1</v>
      </c>
      <c r="C6" s="77">
        <v>1</v>
      </c>
      <c r="D6" s="77">
        <v>1</v>
      </c>
      <c r="E6" s="77">
        <v>1</v>
      </c>
      <c r="F6" s="77">
        <v>1</v>
      </c>
      <c r="G6" s="77">
        <v>1</v>
      </c>
      <c r="H6" s="77">
        <v>0</v>
      </c>
      <c r="I6" s="77">
        <v>0</v>
      </c>
      <c r="J6" s="77">
        <v>0</v>
      </c>
      <c r="K6" s="77">
        <v>0</v>
      </c>
      <c r="L6" s="77">
        <v>2</v>
      </c>
      <c r="M6" s="77">
        <v>1</v>
      </c>
      <c r="N6" s="78">
        <v>0</v>
      </c>
      <c r="O6" s="78">
        <v>0</v>
      </c>
      <c r="P6" s="78"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9.5" customHeight="1" thickBot="1">
      <c r="A7" s="7" t="s">
        <v>18</v>
      </c>
      <c r="B7" s="79">
        <v>1</v>
      </c>
      <c r="C7" s="80">
        <v>0</v>
      </c>
      <c r="D7" s="80">
        <v>1</v>
      </c>
      <c r="E7" s="80">
        <v>1</v>
      </c>
      <c r="F7" s="80">
        <v>1</v>
      </c>
      <c r="G7" s="80">
        <v>1</v>
      </c>
      <c r="H7" s="80">
        <v>1</v>
      </c>
      <c r="I7" s="80">
        <v>0</v>
      </c>
      <c r="J7" s="80">
        <v>0</v>
      </c>
      <c r="K7" s="80">
        <v>0</v>
      </c>
      <c r="L7" s="80">
        <v>2</v>
      </c>
      <c r="M7" s="80">
        <v>1</v>
      </c>
      <c r="N7" s="78">
        <v>0</v>
      </c>
      <c r="O7" s="78">
        <v>0</v>
      </c>
      <c r="P7" s="78"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19.5" customHeight="1" thickBot="1">
      <c r="A8" s="7" t="s">
        <v>19</v>
      </c>
      <c r="B8" s="79">
        <v>1</v>
      </c>
      <c r="C8" s="80">
        <v>1</v>
      </c>
      <c r="D8" s="80">
        <v>1</v>
      </c>
      <c r="E8" s="80">
        <v>1</v>
      </c>
      <c r="F8" s="80">
        <v>1</v>
      </c>
      <c r="G8" s="80">
        <v>2</v>
      </c>
      <c r="H8" s="80">
        <v>0</v>
      </c>
      <c r="I8" s="80">
        <v>0</v>
      </c>
      <c r="J8" s="80">
        <v>0</v>
      </c>
      <c r="K8" s="80">
        <v>0</v>
      </c>
      <c r="L8" s="80">
        <v>3</v>
      </c>
      <c r="M8" s="80">
        <v>0</v>
      </c>
      <c r="N8" s="78">
        <v>0</v>
      </c>
      <c r="O8" s="78">
        <v>0</v>
      </c>
      <c r="P8" s="78">
        <v>0</v>
      </c>
      <c r="Q8" s="1"/>
      <c r="R8" s="1"/>
      <c r="S8" s="1"/>
      <c r="T8" s="1"/>
      <c r="U8" s="1"/>
      <c r="V8" s="1"/>
      <c r="W8" s="1"/>
      <c r="X8" s="1"/>
      <c r="Y8" s="1"/>
    </row>
    <row r="9" spans="1:25" ht="19.5" customHeight="1" thickBot="1">
      <c r="A9" s="7" t="s">
        <v>20</v>
      </c>
      <c r="B9" s="79">
        <v>1</v>
      </c>
      <c r="C9" s="80">
        <v>1</v>
      </c>
      <c r="D9" s="80">
        <v>1</v>
      </c>
      <c r="E9" s="80">
        <v>1</v>
      </c>
      <c r="F9" s="80">
        <v>1</v>
      </c>
      <c r="G9" s="80">
        <v>1</v>
      </c>
      <c r="H9" s="80">
        <v>1</v>
      </c>
      <c r="I9" s="80">
        <v>0</v>
      </c>
      <c r="J9" s="80">
        <v>0</v>
      </c>
      <c r="K9" s="80">
        <v>0</v>
      </c>
      <c r="L9" s="80">
        <v>3</v>
      </c>
      <c r="M9" s="80">
        <v>0</v>
      </c>
      <c r="N9" s="81">
        <v>0</v>
      </c>
      <c r="O9" s="81">
        <v>0</v>
      </c>
      <c r="P9" s="81">
        <v>0</v>
      </c>
      <c r="Q9" s="1"/>
      <c r="R9" s="1"/>
      <c r="S9" s="1"/>
      <c r="T9" s="1"/>
      <c r="U9" s="1"/>
      <c r="V9" s="1"/>
      <c r="W9" s="1"/>
      <c r="X9" s="1"/>
      <c r="Y9" s="1"/>
    </row>
    <row r="10" spans="1:25" ht="19.5" customHeight="1" thickBot="1">
      <c r="A10" s="7" t="s">
        <v>21</v>
      </c>
      <c r="B10" s="79">
        <v>1</v>
      </c>
      <c r="C10" s="80">
        <v>0</v>
      </c>
      <c r="D10" s="80">
        <v>1</v>
      </c>
      <c r="E10" s="80">
        <v>1</v>
      </c>
      <c r="F10" s="80">
        <v>1</v>
      </c>
      <c r="G10" s="80">
        <v>2</v>
      </c>
      <c r="H10" s="80">
        <v>0</v>
      </c>
      <c r="I10" s="80">
        <v>0</v>
      </c>
      <c r="J10" s="80">
        <v>0</v>
      </c>
      <c r="K10" s="80">
        <v>0</v>
      </c>
      <c r="L10" s="80">
        <v>1</v>
      </c>
      <c r="M10" s="80">
        <v>1</v>
      </c>
      <c r="N10" s="81">
        <v>0</v>
      </c>
      <c r="O10" s="81">
        <v>0</v>
      </c>
      <c r="P10" s="81">
        <v>0</v>
      </c>
      <c r="Q10" s="1"/>
      <c r="R10" s="1"/>
      <c r="S10" s="1"/>
      <c r="T10" s="1"/>
      <c r="U10" s="1"/>
      <c r="V10" s="1"/>
      <c r="W10" s="1"/>
      <c r="X10" s="1"/>
      <c r="Y10" s="1"/>
    </row>
    <row r="11" spans="1:25" ht="19.5" customHeight="1">
      <c r="A11" s="7" t="s">
        <v>22</v>
      </c>
      <c r="B11" s="8">
        <f t="shared" ref="B11:P11" si="0">AVERAGE(B6:B10)</f>
        <v>1</v>
      </c>
      <c r="C11" s="8">
        <f t="shared" si="0"/>
        <v>0.6</v>
      </c>
      <c r="D11" s="8">
        <f t="shared" si="0"/>
        <v>1</v>
      </c>
      <c r="E11" s="8">
        <f t="shared" si="0"/>
        <v>1</v>
      </c>
      <c r="F11" s="8">
        <f t="shared" si="0"/>
        <v>1</v>
      </c>
      <c r="G11" s="8">
        <f t="shared" si="0"/>
        <v>1.4</v>
      </c>
      <c r="H11" s="8">
        <f t="shared" si="0"/>
        <v>0.4</v>
      </c>
      <c r="I11" s="8">
        <f t="shared" si="0"/>
        <v>0</v>
      </c>
      <c r="J11" s="8">
        <f t="shared" si="0"/>
        <v>0</v>
      </c>
      <c r="K11" s="8">
        <f t="shared" si="0"/>
        <v>0</v>
      </c>
      <c r="L11" s="8">
        <f t="shared" si="0"/>
        <v>2.2000000000000002</v>
      </c>
      <c r="M11" s="8">
        <f t="shared" si="0"/>
        <v>0.6</v>
      </c>
      <c r="N11" s="8">
        <f t="shared" si="0"/>
        <v>0</v>
      </c>
      <c r="O11" s="9">
        <f t="shared" si="0"/>
        <v>0</v>
      </c>
      <c r="P11" s="8">
        <f t="shared" si="0"/>
        <v>0</v>
      </c>
      <c r="Q11" s="1"/>
      <c r="R11" s="1"/>
      <c r="S11" s="1"/>
      <c r="T11" s="1"/>
      <c r="U11" s="1"/>
      <c r="V11" s="1"/>
      <c r="W11" s="1"/>
      <c r="X11" s="1"/>
      <c r="Y11" s="1"/>
    </row>
    <row r="12" spans="1:25" ht="27.75" customHeight="1">
      <c r="A12" s="7" t="s">
        <v>23</v>
      </c>
      <c r="B12" s="10">
        <f t="shared" ref="B12:P12" si="1">ROUND(B11,0)</f>
        <v>1</v>
      </c>
      <c r="C12" s="10">
        <f t="shared" si="1"/>
        <v>1</v>
      </c>
      <c r="D12" s="10">
        <f t="shared" si="1"/>
        <v>1</v>
      </c>
      <c r="E12" s="10">
        <f t="shared" si="1"/>
        <v>1</v>
      </c>
      <c r="F12" s="10">
        <f t="shared" si="1"/>
        <v>1</v>
      </c>
      <c r="G12" s="10">
        <f t="shared" si="1"/>
        <v>1</v>
      </c>
      <c r="H12" s="10">
        <f t="shared" si="1"/>
        <v>0</v>
      </c>
      <c r="I12" s="10">
        <f t="shared" si="1"/>
        <v>0</v>
      </c>
      <c r="J12" s="10">
        <f t="shared" si="1"/>
        <v>0</v>
      </c>
      <c r="K12" s="10">
        <f t="shared" si="1"/>
        <v>0</v>
      </c>
      <c r="L12" s="10">
        <f t="shared" si="1"/>
        <v>2</v>
      </c>
      <c r="M12" s="10">
        <f t="shared" si="1"/>
        <v>1</v>
      </c>
      <c r="N12" s="11">
        <f t="shared" si="1"/>
        <v>0</v>
      </c>
      <c r="O12" s="11">
        <f t="shared" si="1"/>
        <v>0</v>
      </c>
      <c r="P12" s="12">
        <f t="shared" si="1"/>
        <v>0</v>
      </c>
      <c r="Q12" s="1"/>
      <c r="R12" s="1"/>
      <c r="S12" s="1"/>
      <c r="T12" s="1"/>
      <c r="U12" s="1"/>
      <c r="V12" s="1"/>
      <c r="W12" s="1"/>
      <c r="X12" s="1"/>
      <c r="Y12" s="1"/>
    </row>
    <row r="13" spans="1:25" ht="39.75" customHeight="1">
      <c r="A13" s="85" t="s">
        <v>24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5"/>
      <c r="O13" s="83"/>
      <c r="P13" s="84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3:M13"/>
    <mergeCell ref="N13:P13"/>
  </mergeCells>
  <pageMargins left="0.7" right="0.7" top="0.75" bottom="0.75" header="0" footer="0"/>
  <pageSetup scale="7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M15" sqref="M15"/>
    </sheetView>
  </sheetViews>
  <sheetFormatPr defaultColWidth="12.625" defaultRowHeight="15" customHeight="1"/>
  <cols>
    <col min="1" max="1" width="12.375" customWidth="1"/>
    <col min="2" max="25" width="7.625" customWidth="1"/>
  </cols>
  <sheetData>
    <row r="1" spans="1:25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5" ht="19.5" customHeight="1">
      <c r="A2" s="100" t="s">
        <v>88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5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5" ht="19.5" customHeight="1">
      <c r="A4" s="100" t="s">
        <v>124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5" ht="31.5">
      <c r="A5" s="62" t="s">
        <v>1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64"/>
      <c r="R5" s="64"/>
      <c r="S5" s="64"/>
      <c r="T5" s="64"/>
      <c r="U5" s="64"/>
      <c r="V5" s="64"/>
      <c r="W5" s="64"/>
      <c r="X5" s="64"/>
      <c r="Y5" s="64"/>
    </row>
    <row r="6" spans="1:25" ht="19.5" customHeight="1">
      <c r="A6" s="32" t="s">
        <v>17</v>
      </c>
      <c r="B6" s="38">
        <f>((('Attainment Sheet Sessional'!$E29/3)*0.6)*'CO-PO Mapping'!B6)/3</f>
        <v>0.19999999999999998</v>
      </c>
      <c r="C6" s="38">
        <f>((('Attainment Sheet Sessional'!$E29/3)*0.6)*'CO-PO Mapping'!C6)/3</f>
        <v>0.19999999999999998</v>
      </c>
      <c r="D6" s="38">
        <f>((('Attainment Sheet Sessional'!$E29/3)*0.6)*'CO-PO Mapping'!D6)/3</f>
        <v>0.19999999999999998</v>
      </c>
      <c r="E6" s="38">
        <f>((('Attainment Sheet Sessional'!$E29/3)*0.6)*'CO-PO Mapping'!E6)/3</f>
        <v>0.19999999999999998</v>
      </c>
      <c r="F6" s="38">
        <f>((('Attainment Sheet Sessional'!$E29/3)*0.6)*'CO-PO Mapping'!F6)/3</f>
        <v>0.19999999999999998</v>
      </c>
      <c r="G6" s="38">
        <f>((('Attainment Sheet Sessional'!$E29/3)*0.6)*'CO-PO Mapping'!G6)/3</f>
        <v>0.19999999999999998</v>
      </c>
      <c r="H6" s="38">
        <f>((('Attainment Sheet Sessional'!$E29/3)*0.6)*'CO-PO Mapping'!H6)/3</f>
        <v>0</v>
      </c>
      <c r="I6" s="38">
        <f>((('Attainment Sheet Sessional'!$E29/3)*0.6)*'CO-PO Mapping'!I6)/3</f>
        <v>0</v>
      </c>
      <c r="J6" s="38">
        <f>((('Attainment Sheet Sessional'!$E29/3)*0.6)*'CO-PO Mapping'!J6)/3</f>
        <v>0</v>
      </c>
      <c r="K6" s="38">
        <f>((('Attainment Sheet Sessional'!$E29/3)*0.6)*'CO-PO Mapping'!K6)/3</f>
        <v>0</v>
      </c>
      <c r="L6" s="38">
        <f>((('Attainment Sheet Sessional'!$E29/3)*0.6)*'CO-PO Mapping'!L6)/3</f>
        <v>0.39999999999999997</v>
      </c>
      <c r="M6" s="38">
        <f>((('Attainment Sheet Sessional'!$E29/3)*0.6)*'CO-PO Mapping'!M6)/3</f>
        <v>0.19999999999999998</v>
      </c>
      <c r="N6" s="38">
        <f>((('Attainment Sheet Sessional'!$E29/3)*0.6)*'CO-PO Mapping'!N6)/3</f>
        <v>0</v>
      </c>
      <c r="O6" s="38">
        <f>((('Attainment Sheet Sessional'!$E29/3)*0.6)*'CO-PO Mapping'!O6)/3</f>
        <v>0</v>
      </c>
      <c r="P6" s="38">
        <f>((('Attainment Sheet Sessional'!$E29/3)*0.6)*'CO-PO Mapping'!P6)/3</f>
        <v>0</v>
      </c>
    </row>
    <row r="7" spans="1:25" ht="19.5" customHeight="1">
      <c r="A7" s="32" t="s">
        <v>18</v>
      </c>
      <c r="B7" s="38">
        <f>((('Attainment Sheet Sessional'!$E30/3)*0.6)*'CO-PO Mapping'!B7)/3</f>
        <v>0.19999999999999998</v>
      </c>
      <c r="C7" s="38">
        <f>((('Attainment Sheet Sessional'!$E30/3)*0.6)*'CO-PO Mapping'!C7)/3</f>
        <v>0</v>
      </c>
      <c r="D7" s="38">
        <f>((('Attainment Sheet Sessional'!$E30/3)*0.6)*'CO-PO Mapping'!D7)/3</f>
        <v>0.19999999999999998</v>
      </c>
      <c r="E7" s="38">
        <f>((('Attainment Sheet Sessional'!$E30/3)*0.6)*'CO-PO Mapping'!E7)/3</f>
        <v>0.19999999999999998</v>
      </c>
      <c r="F7" s="38">
        <f>((('Attainment Sheet Sessional'!$E30/3)*0.6)*'CO-PO Mapping'!F7)/3</f>
        <v>0.19999999999999998</v>
      </c>
      <c r="G7" s="38">
        <f>((('Attainment Sheet Sessional'!$E30/3)*0.6)*'CO-PO Mapping'!G7)/3</f>
        <v>0.19999999999999998</v>
      </c>
      <c r="H7" s="38">
        <f>((('Attainment Sheet Sessional'!$E30/3)*0.6)*'CO-PO Mapping'!H7)/3</f>
        <v>0.19999999999999998</v>
      </c>
      <c r="I7" s="38">
        <f>((('Attainment Sheet Sessional'!$E30/3)*0.6)*'CO-PO Mapping'!I7)/3</f>
        <v>0</v>
      </c>
      <c r="J7" s="38">
        <f>((('Attainment Sheet Sessional'!$E30/3)*0.6)*'CO-PO Mapping'!J7)/3</f>
        <v>0</v>
      </c>
      <c r="K7" s="38">
        <f>((('Attainment Sheet Sessional'!$E30/3)*0.6)*'CO-PO Mapping'!K7)/3</f>
        <v>0</v>
      </c>
      <c r="L7" s="38">
        <f>((('Attainment Sheet Sessional'!$E30/3)*0.6)*'CO-PO Mapping'!L7)/3</f>
        <v>0.39999999999999997</v>
      </c>
      <c r="M7" s="38">
        <f>((('Attainment Sheet Sessional'!$E30/3)*0.6)*'CO-PO Mapping'!M7)/3</f>
        <v>0.19999999999999998</v>
      </c>
      <c r="N7" s="38">
        <f>((('Attainment Sheet Sessional'!$E30/3)*0.6)*'CO-PO Mapping'!N7)/3</f>
        <v>0</v>
      </c>
      <c r="O7" s="38">
        <f>((('Attainment Sheet Sessional'!$E30/3)*0.6)*'CO-PO Mapping'!O7)/3</f>
        <v>0</v>
      </c>
      <c r="P7" s="38">
        <f>((('Attainment Sheet Sessional'!$E30/3)*0.6)*'CO-PO Mapping'!P7)/3</f>
        <v>0</v>
      </c>
    </row>
    <row r="8" spans="1:25" ht="19.5" customHeight="1">
      <c r="A8" s="32" t="s">
        <v>19</v>
      </c>
      <c r="B8" s="38">
        <f>((('Attainment Sheet Sessional'!$E31/3)*0.6)*'CO-PO Mapping'!B8)/3</f>
        <v>0.19999999999999998</v>
      </c>
      <c r="C8" s="38">
        <f>((('Attainment Sheet Sessional'!$E31/3)*0.6)*'CO-PO Mapping'!C8)/3</f>
        <v>0.19999999999999998</v>
      </c>
      <c r="D8" s="38">
        <f>((('Attainment Sheet Sessional'!$E31/3)*0.6)*'CO-PO Mapping'!D8)/3</f>
        <v>0.19999999999999998</v>
      </c>
      <c r="E8" s="38">
        <f>((('Attainment Sheet Sessional'!$E31/3)*0.6)*'CO-PO Mapping'!E8)/3</f>
        <v>0.19999999999999998</v>
      </c>
      <c r="F8" s="38">
        <f>((('Attainment Sheet Sessional'!$E31/3)*0.6)*'CO-PO Mapping'!F8)/3</f>
        <v>0.19999999999999998</v>
      </c>
      <c r="G8" s="38">
        <f>((('Attainment Sheet Sessional'!$E31/3)*0.6)*'CO-PO Mapping'!G8)/3</f>
        <v>0.39999999999999997</v>
      </c>
      <c r="H8" s="38">
        <f>((('Attainment Sheet Sessional'!$E31/3)*0.6)*'CO-PO Mapping'!H8)/3</f>
        <v>0</v>
      </c>
      <c r="I8" s="38">
        <f>((('Attainment Sheet Sessional'!$E31/3)*0.6)*'CO-PO Mapping'!I8)/3</f>
        <v>0</v>
      </c>
      <c r="J8" s="38">
        <f>((('Attainment Sheet Sessional'!$E31/3)*0.6)*'CO-PO Mapping'!J8)/3</f>
        <v>0</v>
      </c>
      <c r="K8" s="38">
        <f>((('Attainment Sheet Sessional'!$E31/3)*0.6)*'CO-PO Mapping'!K8)/3</f>
        <v>0</v>
      </c>
      <c r="L8" s="38">
        <f>((('Attainment Sheet Sessional'!$E31/3)*0.6)*'CO-PO Mapping'!L8)/3</f>
        <v>0.6</v>
      </c>
      <c r="M8" s="38">
        <f>((('Attainment Sheet Sessional'!$E31/3)*0.6)*'CO-PO Mapping'!M8)/3</f>
        <v>0</v>
      </c>
      <c r="N8" s="38">
        <f>((('Attainment Sheet Sessional'!$E31/3)*0.6)*'CO-PO Mapping'!N8)/3</f>
        <v>0</v>
      </c>
      <c r="O8" s="38">
        <f>((('Attainment Sheet Sessional'!$E31/3)*0.6)*'CO-PO Mapping'!O8)/3</f>
        <v>0</v>
      </c>
      <c r="P8" s="38">
        <f>((('Attainment Sheet Sessional'!$E31/3)*0.6)*'CO-PO Mapping'!P8)/3</f>
        <v>0</v>
      </c>
    </row>
    <row r="9" spans="1:25" ht="19.5" customHeight="1">
      <c r="A9" s="32" t="s">
        <v>20</v>
      </c>
      <c r="B9" s="38">
        <f>((('Attainment Sheet Sessional'!$E32/3)*0.6)*'CO-PO Mapping'!B9)/3</f>
        <v>0.19999999999999998</v>
      </c>
      <c r="C9" s="38">
        <f>((('Attainment Sheet Sessional'!$E32/3)*0.6)*'CO-PO Mapping'!C9)/3</f>
        <v>0.19999999999999998</v>
      </c>
      <c r="D9" s="38">
        <f>((('Attainment Sheet Sessional'!$E32/3)*0.6)*'CO-PO Mapping'!D9)/3</f>
        <v>0.19999999999999998</v>
      </c>
      <c r="E9" s="38">
        <f>((('Attainment Sheet Sessional'!$E32/3)*0.6)*'CO-PO Mapping'!E9)/3</f>
        <v>0.19999999999999998</v>
      </c>
      <c r="F9" s="38">
        <f>((('Attainment Sheet Sessional'!$E32/3)*0.6)*'CO-PO Mapping'!F9)/3</f>
        <v>0.19999999999999998</v>
      </c>
      <c r="G9" s="38">
        <f>((('Attainment Sheet Sessional'!$E32/3)*0.6)*'CO-PO Mapping'!G9)/3</f>
        <v>0.19999999999999998</v>
      </c>
      <c r="H9" s="38">
        <f>((('Attainment Sheet Sessional'!$E32/3)*0.6)*'CO-PO Mapping'!H9)/3</f>
        <v>0.19999999999999998</v>
      </c>
      <c r="I9" s="38">
        <f>((('Attainment Sheet Sessional'!$E32/3)*0.6)*'CO-PO Mapping'!I9)/3</f>
        <v>0</v>
      </c>
      <c r="J9" s="38">
        <f>((('Attainment Sheet Sessional'!$E32/3)*0.6)*'CO-PO Mapping'!J9)/3</f>
        <v>0</v>
      </c>
      <c r="K9" s="38">
        <f>((('Attainment Sheet Sessional'!$E32/3)*0.6)*'CO-PO Mapping'!K9)/3</f>
        <v>0</v>
      </c>
      <c r="L9" s="38">
        <f>((('Attainment Sheet Sessional'!$E32/3)*0.6)*'CO-PO Mapping'!L9)/3</f>
        <v>0.6</v>
      </c>
      <c r="M9" s="38">
        <f>((('Attainment Sheet Sessional'!$E32/3)*0.6)*'CO-PO Mapping'!M9)/3</f>
        <v>0</v>
      </c>
      <c r="N9" s="38">
        <f>((('Attainment Sheet Sessional'!$E32/3)*0.6)*'CO-PO Mapping'!N9)/3</f>
        <v>0</v>
      </c>
      <c r="O9" s="38">
        <f>((('Attainment Sheet Sessional'!$E32/3)*0.6)*'CO-PO Mapping'!O9)/3</f>
        <v>0</v>
      </c>
      <c r="P9" s="38">
        <f>((('Attainment Sheet Sessional'!$E32/3)*0.6)*'CO-PO Mapping'!P9)/3</f>
        <v>0</v>
      </c>
    </row>
    <row r="10" spans="1:25" ht="19.5" customHeight="1">
      <c r="A10" s="32" t="s">
        <v>21</v>
      </c>
      <c r="B10" s="38">
        <f>((('Attainment Sheet Sessional'!$E33/3)*0.6)*'CO-PO Mapping'!B10)/3</f>
        <v>0.19999999999999998</v>
      </c>
      <c r="C10" s="38">
        <f>((('Attainment Sheet Sessional'!$E33/3)*0.6)*'CO-PO Mapping'!C10)/3</f>
        <v>0</v>
      </c>
      <c r="D10" s="38">
        <f>((('Attainment Sheet Sessional'!$E33/3)*0.6)*'CO-PO Mapping'!D10)/3</f>
        <v>0.19999999999999998</v>
      </c>
      <c r="E10" s="38">
        <f>((('Attainment Sheet Sessional'!$E33/3)*0.6)*'CO-PO Mapping'!E10)/3</f>
        <v>0.19999999999999998</v>
      </c>
      <c r="F10" s="38">
        <f>((('Attainment Sheet Sessional'!$E33/3)*0.6)*'CO-PO Mapping'!F10)/3</f>
        <v>0.19999999999999998</v>
      </c>
      <c r="G10" s="38">
        <f>((('Attainment Sheet Sessional'!$E33/3)*0.6)*'CO-PO Mapping'!G10)/3</f>
        <v>0.39999999999999997</v>
      </c>
      <c r="H10" s="38">
        <f>((('Attainment Sheet Sessional'!$E33/3)*0.6)*'CO-PO Mapping'!H10)/3</f>
        <v>0</v>
      </c>
      <c r="I10" s="38">
        <f>((('Attainment Sheet Sessional'!$E33/3)*0.6)*'CO-PO Mapping'!I10)/3</f>
        <v>0</v>
      </c>
      <c r="J10" s="38">
        <f>((('Attainment Sheet Sessional'!$E33/3)*0.6)*'CO-PO Mapping'!J10)/3</f>
        <v>0</v>
      </c>
      <c r="K10" s="38">
        <f>((('Attainment Sheet Sessional'!$E33/3)*0.6)*'CO-PO Mapping'!K10)/3</f>
        <v>0</v>
      </c>
      <c r="L10" s="38">
        <f>((('Attainment Sheet Sessional'!$E33/3)*0.6)*'CO-PO Mapping'!L10)/3</f>
        <v>0.19999999999999998</v>
      </c>
      <c r="M10" s="38">
        <f>((('Attainment Sheet Sessional'!$E33/3)*0.6)*'CO-PO Mapping'!M10)/3</f>
        <v>0.19999999999999998</v>
      </c>
      <c r="N10" s="38">
        <f>((('Attainment Sheet Sessional'!$E33/3)*0.6)*'CO-PO Mapping'!N10)/3</f>
        <v>0</v>
      </c>
      <c r="O10" s="38">
        <f>((('Attainment Sheet Sessional'!$E33/3)*0.6)*'CO-PO Mapping'!O10)/3</f>
        <v>0</v>
      </c>
      <c r="P10" s="38">
        <f>((('Attainment Sheet Sessional'!$E33/3)*0.6)*'CO-PO Mapping'!P10)/3</f>
        <v>0</v>
      </c>
    </row>
    <row r="11" spans="1:25" ht="31.5">
      <c r="A11" s="32" t="s">
        <v>22</v>
      </c>
      <c r="B11" s="38">
        <f t="shared" ref="B11:P11" si="0">AVERAGE(B6:B10)</f>
        <v>0.19999999999999998</v>
      </c>
      <c r="C11" s="38">
        <f t="shared" si="0"/>
        <v>0.12</v>
      </c>
      <c r="D11" s="38">
        <f t="shared" si="0"/>
        <v>0.19999999999999998</v>
      </c>
      <c r="E11" s="38">
        <f t="shared" si="0"/>
        <v>0.19999999999999998</v>
      </c>
      <c r="F11" s="38">
        <f t="shared" si="0"/>
        <v>0.19999999999999998</v>
      </c>
      <c r="G11" s="38">
        <f t="shared" si="0"/>
        <v>0.27999999999999997</v>
      </c>
      <c r="H11" s="38">
        <f t="shared" si="0"/>
        <v>7.9999999999999988E-2</v>
      </c>
      <c r="I11" s="38">
        <f t="shared" si="0"/>
        <v>0</v>
      </c>
      <c r="J11" s="38">
        <f t="shared" si="0"/>
        <v>0</v>
      </c>
      <c r="K11" s="38">
        <f t="shared" si="0"/>
        <v>0</v>
      </c>
      <c r="L11" s="38">
        <f t="shared" si="0"/>
        <v>0.44000000000000006</v>
      </c>
      <c r="M11" s="38">
        <f t="shared" si="0"/>
        <v>0.12</v>
      </c>
      <c r="N11" s="65">
        <f t="shared" si="0"/>
        <v>0</v>
      </c>
      <c r="O11" s="65">
        <f t="shared" si="0"/>
        <v>0</v>
      </c>
      <c r="P11" s="65">
        <f t="shared" si="0"/>
        <v>0</v>
      </c>
    </row>
    <row r="12" spans="1:25" ht="39.75" customHeight="1">
      <c r="A12" s="106" t="s">
        <v>40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106"/>
      <c r="O12" s="83"/>
      <c r="P12" s="84"/>
    </row>
    <row r="16" spans="1:25" ht="15.75">
      <c r="F16" s="1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12:M12"/>
    <mergeCell ref="N12:P12"/>
  </mergeCells>
  <pageMargins left="0.7" right="0.7" top="0.75" bottom="0.75" header="0" footer="0"/>
  <pageSetup scale="61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Y1000"/>
  <sheetViews>
    <sheetView workbookViewId="0">
      <selection activeCell="M11" sqref="M11"/>
    </sheetView>
  </sheetViews>
  <sheetFormatPr defaultColWidth="12.625" defaultRowHeight="15" customHeight="1"/>
  <cols>
    <col min="1" max="1" width="10.875" customWidth="1"/>
    <col min="2" max="25" width="8" customWidth="1"/>
  </cols>
  <sheetData>
    <row r="1" spans="1:25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  <c r="Q1" s="1"/>
      <c r="R1" s="1"/>
      <c r="S1" s="1"/>
      <c r="T1" s="1"/>
      <c r="U1" s="1"/>
      <c r="V1" s="1"/>
      <c r="W1" s="1"/>
      <c r="X1" s="1"/>
      <c r="Y1" s="1"/>
    </row>
    <row r="2" spans="1:25" ht="19.5" customHeight="1">
      <c r="A2" s="100" t="s">
        <v>89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  <c r="Q2" s="1"/>
      <c r="R2" s="1"/>
      <c r="S2" s="1"/>
      <c r="T2" s="1"/>
      <c r="U2" s="1"/>
      <c r="V2" s="1"/>
      <c r="W2" s="1"/>
      <c r="X2" s="1"/>
      <c r="Y2" s="1"/>
    </row>
    <row r="3" spans="1:25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  <c r="Q3" s="1"/>
      <c r="R3" s="1"/>
      <c r="S3" s="1"/>
      <c r="T3" s="1"/>
      <c r="U3" s="1"/>
      <c r="V3" s="1"/>
      <c r="W3" s="1"/>
      <c r="X3" s="1"/>
      <c r="Y3" s="1"/>
    </row>
    <row r="4" spans="1:25" ht="19.5" customHeight="1">
      <c r="A4" s="100" t="s">
        <v>125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  <c r="Q4" s="1"/>
      <c r="R4" s="1"/>
      <c r="S4" s="1"/>
      <c r="T4" s="1"/>
      <c r="U4" s="1"/>
      <c r="V4" s="1"/>
      <c r="W4" s="1"/>
      <c r="X4" s="1"/>
      <c r="Y4" s="1"/>
    </row>
    <row r="5" spans="1:25" ht="19.5" customHeight="1">
      <c r="A5" s="63" t="s">
        <v>56</v>
      </c>
      <c r="B5" s="63" t="s">
        <v>2</v>
      </c>
      <c r="C5" s="63" t="s">
        <v>3</v>
      </c>
      <c r="D5" s="63" t="s">
        <v>4</v>
      </c>
      <c r="E5" s="63" t="s">
        <v>5</v>
      </c>
      <c r="F5" s="63" t="s">
        <v>6</v>
      </c>
      <c r="G5" s="63" t="s">
        <v>7</v>
      </c>
      <c r="H5" s="63" t="s">
        <v>8</v>
      </c>
      <c r="I5" s="63" t="s">
        <v>9</v>
      </c>
      <c r="J5" s="63" t="s">
        <v>10</v>
      </c>
      <c r="K5" s="63" t="s">
        <v>11</v>
      </c>
      <c r="L5" s="63" t="s">
        <v>12</v>
      </c>
      <c r="M5" s="63" t="s">
        <v>13</v>
      </c>
      <c r="N5" s="63" t="s">
        <v>14</v>
      </c>
      <c r="O5" s="63" t="s">
        <v>15</v>
      </c>
      <c r="P5" s="63" t="s">
        <v>16</v>
      </c>
      <c r="Q5" s="16"/>
      <c r="R5" s="16"/>
      <c r="S5" s="16"/>
      <c r="T5" s="16"/>
      <c r="U5" s="16"/>
      <c r="V5" s="16"/>
      <c r="W5" s="16"/>
      <c r="X5" s="16"/>
      <c r="Y5" s="16"/>
    </row>
    <row r="6" spans="1:25" ht="19.5" customHeight="1">
      <c r="A6" s="35" t="s">
        <v>52</v>
      </c>
      <c r="B6" s="38">
        <f>'Attainment Tool 1 C to PO'!B6+'Attainment CO to PO Sessional'!B11</f>
        <v>0.9</v>
      </c>
      <c r="C6" s="38">
        <f>'Attainment Tool 1 C to PO'!C6+'Attainment CO to PO Sessional'!C11</f>
        <v>0.54</v>
      </c>
      <c r="D6" s="38">
        <f>'Attainment Tool 1 C to PO'!D6+'Attainment CO to PO Sessional'!D11</f>
        <v>0.9</v>
      </c>
      <c r="E6" s="38">
        <f>'Attainment Tool 1 C to PO'!E6+'Attainment CO to PO Sessional'!E11</f>
        <v>0.9</v>
      </c>
      <c r="F6" s="38">
        <f>'Attainment Tool 1 C to PO'!F6+'Attainment CO to PO Sessional'!F11</f>
        <v>0.9</v>
      </c>
      <c r="G6" s="38">
        <f>'Attainment Tool 1 C to PO'!G6+'Attainment CO to PO Sessional'!G11</f>
        <v>1.26</v>
      </c>
      <c r="H6" s="38">
        <f>'Attainment Tool 1 C to PO'!H6+'Attainment CO to PO Sessional'!H11</f>
        <v>0.36</v>
      </c>
      <c r="I6" s="38">
        <f>'Attainment Tool 1 C to PO'!I6+'Attainment CO to PO Sessional'!I11</f>
        <v>0</v>
      </c>
      <c r="J6" s="38">
        <f>'Attainment Tool 1 C to PO'!J6+'Attainment CO to PO Sessional'!J11</f>
        <v>0</v>
      </c>
      <c r="K6" s="38">
        <f>'Attainment Tool 1 C to PO'!K6+'Attainment CO to PO Sessional'!K11</f>
        <v>0</v>
      </c>
      <c r="L6" s="38">
        <f>'Attainment Tool 1 C to PO'!L6+'Attainment CO to PO Sessional'!L11</f>
        <v>1.9800000000000004</v>
      </c>
      <c r="M6" s="38">
        <f>'Attainment Tool 1 C to PO'!M6+'Attainment CO to PO Sessional'!M11</f>
        <v>0.54</v>
      </c>
      <c r="N6" s="38">
        <f>'Attainment Tool 1 C to PO'!N6+'Attainment CO to PO Sessional'!N11</f>
        <v>0</v>
      </c>
      <c r="O6" s="38">
        <f>'Attainment Tool 1 C to PO'!O6+'Attainment CO to PO Sessional'!O11</f>
        <v>0</v>
      </c>
      <c r="P6" s="38">
        <f>'Attainment Tool 1 C to PO'!P6+'Attainment CO to PO Sessional'!P11</f>
        <v>0</v>
      </c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>
      <c r="A7" s="32" t="s">
        <v>90</v>
      </c>
      <c r="B7" s="38">
        <f t="shared" ref="B7:P7" si="0">ROUND(B6,0)</f>
        <v>1</v>
      </c>
      <c r="C7" s="38">
        <f t="shared" si="0"/>
        <v>1</v>
      </c>
      <c r="D7" s="38">
        <f t="shared" si="0"/>
        <v>1</v>
      </c>
      <c r="E7" s="38">
        <f t="shared" si="0"/>
        <v>1</v>
      </c>
      <c r="F7" s="38">
        <f t="shared" si="0"/>
        <v>1</v>
      </c>
      <c r="G7" s="38">
        <f t="shared" si="0"/>
        <v>1</v>
      </c>
      <c r="H7" s="38">
        <f t="shared" si="0"/>
        <v>0</v>
      </c>
      <c r="I7" s="38">
        <f t="shared" si="0"/>
        <v>0</v>
      </c>
      <c r="J7" s="38">
        <f t="shared" si="0"/>
        <v>0</v>
      </c>
      <c r="K7" s="38">
        <f t="shared" si="0"/>
        <v>0</v>
      </c>
      <c r="L7" s="38">
        <f t="shared" si="0"/>
        <v>2</v>
      </c>
      <c r="M7" s="38">
        <f t="shared" si="0"/>
        <v>1</v>
      </c>
      <c r="N7" s="65">
        <f t="shared" si="0"/>
        <v>0</v>
      </c>
      <c r="O7" s="65">
        <f t="shared" si="0"/>
        <v>0</v>
      </c>
      <c r="P7" s="65">
        <f t="shared" si="0"/>
        <v>0</v>
      </c>
      <c r="Q7" s="1"/>
      <c r="R7" s="1"/>
      <c r="S7" s="1"/>
      <c r="T7" s="1"/>
      <c r="U7" s="1"/>
      <c r="V7" s="1"/>
      <c r="W7" s="1"/>
      <c r="X7" s="1"/>
      <c r="Y7" s="1"/>
    </row>
    <row r="8" spans="1:25" ht="39.75" customHeight="1">
      <c r="A8" s="106" t="s">
        <v>40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106"/>
      <c r="O8" s="83"/>
      <c r="P8" s="84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8:M8"/>
    <mergeCell ref="N8:P8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Z889"/>
  <sheetViews>
    <sheetView tabSelected="1" topLeftCell="A4" workbookViewId="0">
      <selection activeCell="J13" sqref="J13"/>
    </sheetView>
  </sheetViews>
  <sheetFormatPr defaultColWidth="12.625" defaultRowHeight="15" customHeight="1"/>
  <cols>
    <col min="1" max="1" width="5.75" customWidth="1"/>
    <col min="2" max="2" width="15.375" customWidth="1"/>
    <col min="3" max="3" width="20.625" customWidth="1"/>
    <col min="4" max="4" width="14.125" customWidth="1"/>
    <col min="5" max="5" width="14.25" customWidth="1"/>
    <col min="6" max="6" width="13.25" customWidth="1"/>
    <col min="7" max="7" width="13.375" customWidth="1"/>
    <col min="8" max="8" width="13.25" customWidth="1"/>
    <col min="9" max="26" width="7.625" customWidth="1"/>
  </cols>
  <sheetData>
    <row r="1" spans="1:26" ht="19.5" customHeight="1">
      <c r="A1" s="82" t="s">
        <v>117</v>
      </c>
      <c r="B1" s="83"/>
      <c r="C1" s="83"/>
      <c r="D1" s="83"/>
      <c r="E1" s="83"/>
      <c r="F1" s="83"/>
      <c r="G1" s="83"/>
      <c r="H1" s="84"/>
    </row>
    <row r="2" spans="1:26" ht="19.5" customHeight="1">
      <c r="A2" s="82" t="s">
        <v>25</v>
      </c>
      <c r="B2" s="83"/>
      <c r="C2" s="83"/>
      <c r="D2" s="83"/>
      <c r="E2" s="83"/>
      <c r="F2" s="83"/>
      <c r="G2" s="83"/>
      <c r="H2" s="84"/>
    </row>
    <row r="3" spans="1:26" ht="19.5" customHeight="1">
      <c r="A3" s="82" t="s">
        <v>126</v>
      </c>
      <c r="B3" s="83"/>
      <c r="C3" s="83"/>
      <c r="D3" s="83"/>
      <c r="E3" s="83"/>
      <c r="F3" s="83"/>
      <c r="G3" s="83"/>
      <c r="H3" s="84"/>
    </row>
    <row r="4" spans="1:26" ht="19.5" customHeight="1">
      <c r="A4" s="82" t="s">
        <v>120</v>
      </c>
      <c r="B4" s="83"/>
      <c r="C4" s="83"/>
      <c r="D4" s="83"/>
      <c r="E4" s="83"/>
      <c r="F4" s="83"/>
      <c r="G4" s="83"/>
      <c r="H4" s="8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30">
      <c r="A5" s="86" t="s">
        <v>26</v>
      </c>
      <c r="B5" s="86" t="s">
        <v>27</v>
      </c>
      <c r="C5" s="15" t="s">
        <v>28</v>
      </c>
      <c r="D5" s="7" t="s">
        <v>29</v>
      </c>
      <c r="E5" s="7" t="s">
        <v>30</v>
      </c>
      <c r="F5" s="15" t="s">
        <v>31</v>
      </c>
      <c r="G5" s="88" t="s">
        <v>32</v>
      </c>
      <c r="H5" s="84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30">
      <c r="A6" s="87"/>
      <c r="B6" s="87"/>
      <c r="C6" s="15" t="s">
        <v>33</v>
      </c>
      <c r="D6" s="15">
        <v>70</v>
      </c>
      <c r="E6" s="15">
        <v>30</v>
      </c>
      <c r="F6" s="15">
        <f>D6+E6</f>
        <v>100</v>
      </c>
      <c r="G6" s="7" t="s">
        <v>34</v>
      </c>
      <c r="H6" s="7" t="s">
        <v>35</v>
      </c>
    </row>
    <row r="7" spans="1:26" ht="19.5" customHeight="1" thickBot="1">
      <c r="A7" s="89" t="s">
        <v>36</v>
      </c>
      <c r="B7" s="90"/>
      <c r="C7" s="91"/>
      <c r="D7" s="17">
        <v>0.6</v>
      </c>
      <c r="E7" s="17">
        <v>0.75</v>
      </c>
      <c r="F7" s="18"/>
      <c r="G7" s="19">
        <v>0.6</v>
      </c>
      <c r="H7" s="19">
        <v>0.75</v>
      </c>
    </row>
    <row r="8" spans="1:26" ht="16.5" customHeight="1" thickBot="1">
      <c r="A8" s="20">
        <v>1</v>
      </c>
      <c r="B8" s="71" t="s">
        <v>91</v>
      </c>
      <c r="C8" s="72" t="s">
        <v>92</v>
      </c>
      <c r="D8" s="71">
        <v>48</v>
      </c>
      <c r="E8" s="71">
        <v>25</v>
      </c>
      <c r="F8" s="70">
        <f>D8+E8</f>
        <v>73</v>
      </c>
      <c r="G8" s="21">
        <f t="shared" ref="G8:G20" si="0">IF((D8/$D$6)&gt;=$D$7,1,0)</f>
        <v>1</v>
      </c>
      <c r="H8" s="22">
        <f t="shared" ref="H8:H12" si="1">IF((E8/$E$6)&gt;=$E$7,1,0)</f>
        <v>1</v>
      </c>
      <c r="I8" s="23"/>
    </row>
    <row r="9" spans="1:26" ht="16.5" customHeight="1" thickBot="1">
      <c r="A9" s="20">
        <v>2</v>
      </c>
      <c r="B9" s="71" t="s">
        <v>93</v>
      </c>
      <c r="C9" s="72" t="s">
        <v>94</v>
      </c>
      <c r="D9" s="115">
        <v>45</v>
      </c>
      <c r="E9" s="71">
        <v>28</v>
      </c>
      <c r="F9" s="70">
        <f t="shared" ref="F9:F20" si="2">D9+E9</f>
        <v>73</v>
      </c>
      <c r="G9" s="21">
        <f t="shared" si="0"/>
        <v>1</v>
      </c>
      <c r="H9" s="22">
        <f t="shared" si="1"/>
        <v>1</v>
      </c>
      <c r="I9" s="23"/>
    </row>
    <row r="10" spans="1:26" ht="16.5" customHeight="1" thickBot="1">
      <c r="A10" s="20">
        <v>3</v>
      </c>
      <c r="B10" s="71" t="s">
        <v>95</v>
      </c>
      <c r="C10" s="72" t="s">
        <v>96</v>
      </c>
      <c r="D10" s="115">
        <v>52</v>
      </c>
      <c r="E10" s="115">
        <v>24</v>
      </c>
      <c r="F10" s="70">
        <f t="shared" si="2"/>
        <v>76</v>
      </c>
      <c r="G10" s="21">
        <f t="shared" si="0"/>
        <v>1</v>
      </c>
      <c r="H10" s="22">
        <f t="shared" si="1"/>
        <v>1</v>
      </c>
      <c r="I10" s="23"/>
    </row>
    <row r="11" spans="1:26" ht="16.5" customHeight="1" thickBot="1">
      <c r="A11" s="20">
        <v>4</v>
      </c>
      <c r="B11" s="71" t="s">
        <v>97</v>
      </c>
      <c r="C11" s="72" t="s">
        <v>98</v>
      </c>
      <c r="D11" s="115">
        <v>52</v>
      </c>
      <c r="E11" s="115">
        <v>25</v>
      </c>
      <c r="F11" s="70">
        <f t="shared" si="2"/>
        <v>77</v>
      </c>
      <c r="G11" s="21">
        <f t="shared" si="0"/>
        <v>1</v>
      </c>
      <c r="H11" s="22">
        <f t="shared" si="1"/>
        <v>1</v>
      </c>
      <c r="I11" s="23"/>
    </row>
    <row r="12" spans="1:26" ht="16.5" customHeight="1" thickBot="1">
      <c r="A12" s="20">
        <v>5</v>
      </c>
      <c r="B12" s="71" t="s">
        <v>99</v>
      </c>
      <c r="C12" s="72" t="s">
        <v>100</v>
      </c>
      <c r="D12" s="115">
        <v>25</v>
      </c>
      <c r="E12" s="115">
        <v>24</v>
      </c>
      <c r="F12" s="70">
        <f t="shared" si="2"/>
        <v>49</v>
      </c>
      <c r="G12" s="21">
        <f t="shared" si="0"/>
        <v>0</v>
      </c>
      <c r="H12" s="22">
        <f t="shared" si="1"/>
        <v>1</v>
      </c>
      <c r="I12" s="23"/>
    </row>
    <row r="13" spans="1:26" ht="16.5" customHeight="1" thickBot="1">
      <c r="A13" s="20">
        <v>6</v>
      </c>
      <c r="B13" s="71" t="s">
        <v>101</v>
      </c>
      <c r="C13" s="72" t="s">
        <v>102</v>
      </c>
      <c r="D13" s="115">
        <v>28</v>
      </c>
      <c r="E13" s="115">
        <v>24</v>
      </c>
      <c r="F13" s="70">
        <f t="shared" si="2"/>
        <v>52</v>
      </c>
      <c r="G13" s="21">
        <f t="shared" si="0"/>
        <v>0</v>
      </c>
      <c r="H13" s="22">
        <v>0</v>
      </c>
      <c r="I13" s="23"/>
    </row>
    <row r="14" spans="1:26" ht="16.5" customHeight="1" thickBot="1">
      <c r="A14" s="20">
        <v>7</v>
      </c>
      <c r="B14" s="71" t="s">
        <v>103</v>
      </c>
      <c r="C14" s="72" t="s">
        <v>104</v>
      </c>
      <c r="D14" s="115">
        <v>28</v>
      </c>
      <c r="E14" s="115">
        <v>27</v>
      </c>
      <c r="F14" s="70">
        <f t="shared" si="2"/>
        <v>55</v>
      </c>
      <c r="G14" s="21">
        <f t="shared" si="0"/>
        <v>0</v>
      </c>
      <c r="H14" s="22">
        <v>0</v>
      </c>
      <c r="I14" s="23"/>
    </row>
    <row r="15" spans="1:26" ht="16.5" customHeight="1" thickBot="1">
      <c r="A15" s="20">
        <v>8</v>
      </c>
      <c r="B15" s="71" t="s">
        <v>105</v>
      </c>
      <c r="C15" s="72" t="s">
        <v>106</v>
      </c>
      <c r="D15" s="115">
        <v>47</v>
      </c>
      <c r="E15" s="115">
        <v>26</v>
      </c>
      <c r="F15" s="70">
        <f t="shared" si="2"/>
        <v>73</v>
      </c>
      <c r="G15" s="21">
        <f t="shared" si="0"/>
        <v>1</v>
      </c>
      <c r="H15" s="22">
        <f t="shared" ref="H15:H20" si="3">IF((E15/$E$6)&gt;=$E$7,1,0)</f>
        <v>1</v>
      </c>
      <c r="I15" s="23"/>
    </row>
    <row r="16" spans="1:26" ht="16.5" customHeight="1" thickBot="1">
      <c r="A16" s="20">
        <v>9</v>
      </c>
      <c r="B16" s="71" t="s">
        <v>107</v>
      </c>
      <c r="C16" s="72" t="s">
        <v>108</v>
      </c>
      <c r="D16" s="115">
        <v>49</v>
      </c>
      <c r="E16" s="115">
        <v>26</v>
      </c>
      <c r="F16" s="70">
        <f t="shared" si="2"/>
        <v>75</v>
      </c>
      <c r="G16" s="21">
        <f t="shared" si="0"/>
        <v>1</v>
      </c>
      <c r="H16" s="22">
        <f t="shared" si="3"/>
        <v>1</v>
      </c>
      <c r="I16" s="23"/>
    </row>
    <row r="17" spans="1:9" ht="16.5" customHeight="1" thickBot="1">
      <c r="A17" s="20">
        <v>10</v>
      </c>
      <c r="B17" s="71" t="s">
        <v>109</v>
      </c>
      <c r="C17" s="72" t="s">
        <v>110</v>
      </c>
      <c r="D17" s="115">
        <v>48</v>
      </c>
      <c r="E17" s="115">
        <v>27</v>
      </c>
      <c r="F17" s="70">
        <f t="shared" si="2"/>
        <v>75</v>
      </c>
      <c r="G17" s="21">
        <f t="shared" si="0"/>
        <v>1</v>
      </c>
      <c r="H17" s="22">
        <f t="shared" si="3"/>
        <v>1</v>
      </c>
      <c r="I17" s="23"/>
    </row>
    <row r="18" spans="1:9" ht="16.5" customHeight="1" thickBot="1">
      <c r="A18" s="20">
        <v>11</v>
      </c>
      <c r="B18" s="71" t="s">
        <v>111</v>
      </c>
      <c r="C18" s="72" t="s">
        <v>112</v>
      </c>
      <c r="D18" s="115">
        <v>41</v>
      </c>
      <c r="E18" s="115">
        <v>26</v>
      </c>
      <c r="F18" s="70">
        <f t="shared" si="2"/>
        <v>67</v>
      </c>
      <c r="G18" s="21">
        <f t="shared" si="0"/>
        <v>0</v>
      </c>
      <c r="H18" s="22">
        <f t="shared" si="3"/>
        <v>1</v>
      </c>
      <c r="I18" s="23"/>
    </row>
    <row r="19" spans="1:9" ht="16.5" customHeight="1" thickBot="1">
      <c r="A19" s="20">
        <v>12</v>
      </c>
      <c r="B19" s="71" t="s">
        <v>113</v>
      </c>
      <c r="C19" s="72" t="s">
        <v>114</v>
      </c>
      <c r="D19" s="115">
        <v>55</v>
      </c>
      <c r="E19" s="115">
        <v>21</v>
      </c>
      <c r="F19" s="70">
        <f t="shared" si="2"/>
        <v>76</v>
      </c>
      <c r="G19" s="21">
        <f t="shared" si="0"/>
        <v>1</v>
      </c>
      <c r="H19" s="22">
        <f t="shared" si="3"/>
        <v>0</v>
      </c>
      <c r="I19" s="23"/>
    </row>
    <row r="20" spans="1:9" ht="16.5" customHeight="1" thickBot="1">
      <c r="A20" s="20">
        <v>13</v>
      </c>
      <c r="B20" s="71" t="s">
        <v>115</v>
      </c>
      <c r="C20" s="72" t="s">
        <v>116</v>
      </c>
      <c r="D20" s="115">
        <v>52</v>
      </c>
      <c r="E20" s="115">
        <v>30</v>
      </c>
      <c r="F20" s="70">
        <f t="shared" si="2"/>
        <v>82</v>
      </c>
      <c r="G20" s="21">
        <f t="shared" si="0"/>
        <v>1</v>
      </c>
      <c r="H20" s="22">
        <f t="shared" si="3"/>
        <v>1</v>
      </c>
      <c r="I20" s="23"/>
    </row>
    <row r="21" spans="1:9" ht="19.5" customHeight="1">
      <c r="A21" s="24"/>
      <c r="B21" s="25"/>
      <c r="C21" s="26"/>
      <c r="D21" s="27">
        <v>13</v>
      </c>
      <c r="E21" s="27">
        <v>13</v>
      </c>
      <c r="F21" s="24"/>
      <c r="G21" s="28">
        <f>COUNTIF(G8:G20,1)</f>
        <v>9</v>
      </c>
      <c r="H21" s="28">
        <f>COUNTIF(H8:H20,1)</f>
        <v>10</v>
      </c>
      <c r="I21" s="29"/>
    </row>
    <row r="22" spans="1:9" ht="42" customHeight="1">
      <c r="A22" s="92" t="s">
        <v>37</v>
      </c>
      <c r="B22" s="83"/>
      <c r="C22" s="84"/>
      <c r="D22" s="30" t="s">
        <v>38</v>
      </c>
      <c r="E22" s="30" t="s">
        <v>39</v>
      </c>
      <c r="F22" s="93" t="s">
        <v>40</v>
      </c>
      <c r="G22" s="83"/>
      <c r="H22" s="84"/>
    </row>
    <row r="23" spans="1:9" ht="19.5" customHeight="1">
      <c r="A23" s="92" t="s">
        <v>41</v>
      </c>
      <c r="B23" s="83"/>
      <c r="C23" s="84"/>
      <c r="D23" s="22">
        <f>ROUND((G21/D21*100),0)</f>
        <v>69</v>
      </c>
      <c r="E23" s="30">
        <f t="shared" ref="E23:E24" si="4">IF(D23&gt;100,"ERROR",IF(D23&gt;=61,3,IF(D23&gt;=46,2,IF(D23&gt;=16,1,IF(D23&gt;15,0,0)))))</f>
        <v>3</v>
      </c>
      <c r="F23" s="94"/>
      <c r="G23" s="95"/>
      <c r="H23" s="96"/>
    </row>
    <row r="24" spans="1:9" ht="19.5" customHeight="1">
      <c r="A24" s="92" t="s">
        <v>42</v>
      </c>
      <c r="B24" s="83"/>
      <c r="C24" s="84"/>
      <c r="D24" s="22">
        <f>ROUND((H21/E21*100),0)</f>
        <v>77</v>
      </c>
      <c r="E24" s="22">
        <f t="shared" si="4"/>
        <v>3</v>
      </c>
      <c r="F24" s="97"/>
      <c r="G24" s="98"/>
      <c r="H24" s="99"/>
    </row>
    <row r="25" spans="1:9" ht="15.75" customHeight="1">
      <c r="D25" s="31"/>
      <c r="E25" s="31"/>
    </row>
    <row r="26" spans="1:9" ht="15.75" customHeight="1">
      <c r="D26" s="31"/>
      <c r="E26" s="31"/>
    </row>
    <row r="27" spans="1:9" ht="15.75" customHeight="1">
      <c r="D27" s="31"/>
      <c r="E27" s="31"/>
    </row>
    <row r="28" spans="1:9" ht="15.75" customHeight="1">
      <c r="D28" s="31"/>
      <c r="E28" s="31"/>
    </row>
    <row r="29" spans="1:9" ht="15.75" customHeight="1">
      <c r="D29" s="31"/>
      <c r="E29" s="31"/>
    </row>
    <row r="30" spans="1:9" ht="15.75" customHeight="1">
      <c r="D30" s="31"/>
      <c r="E30" s="31"/>
    </row>
    <row r="31" spans="1:9" ht="15.75" customHeight="1">
      <c r="D31" s="31"/>
      <c r="E31" s="31"/>
    </row>
    <row r="32" spans="1:9" ht="15.75" customHeight="1">
      <c r="D32" s="31"/>
      <c r="E32" s="31"/>
    </row>
    <row r="33" spans="4:5" ht="15.75" customHeight="1">
      <c r="D33" s="31"/>
      <c r="E33" s="31"/>
    </row>
    <row r="34" spans="4:5" ht="15.75" customHeight="1">
      <c r="D34" s="31"/>
      <c r="E34" s="31"/>
    </row>
    <row r="35" spans="4:5" ht="15.75" customHeight="1">
      <c r="D35" s="31"/>
      <c r="E35" s="31"/>
    </row>
    <row r="36" spans="4:5" ht="15.75" customHeight="1">
      <c r="D36" s="31"/>
      <c r="E36" s="31"/>
    </row>
    <row r="37" spans="4:5" ht="15.75" customHeight="1">
      <c r="D37" s="31"/>
      <c r="E37" s="31"/>
    </row>
    <row r="38" spans="4:5" ht="15.75" customHeight="1">
      <c r="D38" s="31"/>
      <c r="E38" s="31"/>
    </row>
    <row r="39" spans="4:5" ht="15.75" customHeight="1">
      <c r="D39" s="31"/>
      <c r="E39" s="31"/>
    </row>
    <row r="40" spans="4:5" ht="15.75" customHeight="1">
      <c r="D40" s="31"/>
      <c r="E40" s="31"/>
    </row>
    <row r="41" spans="4:5" ht="15.75" customHeight="1">
      <c r="D41" s="31"/>
      <c r="E41" s="31"/>
    </row>
    <row r="42" spans="4:5" ht="15.75" customHeight="1">
      <c r="D42" s="31"/>
      <c r="E42" s="31"/>
    </row>
    <row r="43" spans="4:5" ht="15.75" customHeight="1">
      <c r="D43" s="31"/>
      <c r="E43" s="31"/>
    </row>
    <row r="44" spans="4:5" ht="15.75" customHeight="1">
      <c r="D44" s="31"/>
      <c r="E44" s="31"/>
    </row>
    <row r="45" spans="4:5" ht="15.75" customHeight="1">
      <c r="D45" s="31"/>
      <c r="E45" s="31"/>
    </row>
    <row r="46" spans="4:5" ht="15.75" customHeight="1">
      <c r="D46" s="31"/>
      <c r="E46" s="31"/>
    </row>
    <row r="47" spans="4:5" ht="15.75" customHeight="1">
      <c r="D47" s="31"/>
      <c r="E47" s="31"/>
    </row>
    <row r="48" spans="4:5" ht="15.75" customHeight="1">
      <c r="D48" s="31"/>
      <c r="E48" s="31"/>
    </row>
    <row r="49" spans="4:5" ht="15.75" customHeight="1">
      <c r="D49" s="31"/>
      <c r="E49" s="31"/>
    </row>
    <row r="50" spans="4:5" ht="15.75" customHeight="1">
      <c r="D50" s="31"/>
      <c r="E50" s="31"/>
    </row>
    <row r="51" spans="4:5" ht="15.75" customHeight="1">
      <c r="D51" s="31"/>
      <c r="E51" s="31"/>
    </row>
    <row r="52" spans="4:5" ht="15.75" customHeight="1">
      <c r="D52" s="31"/>
      <c r="E52" s="31"/>
    </row>
    <row r="53" spans="4:5" ht="15.75" customHeight="1">
      <c r="D53" s="31"/>
      <c r="E53" s="31"/>
    </row>
    <row r="54" spans="4:5" ht="15.75" customHeight="1">
      <c r="D54" s="31"/>
      <c r="E54" s="31"/>
    </row>
    <row r="55" spans="4:5" ht="15.75" customHeight="1">
      <c r="D55" s="31"/>
      <c r="E55" s="31"/>
    </row>
    <row r="56" spans="4:5" ht="15.75" customHeight="1">
      <c r="D56" s="31"/>
      <c r="E56" s="31"/>
    </row>
    <row r="57" spans="4:5" ht="15.75" customHeight="1">
      <c r="D57" s="31"/>
      <c r="E57" s="31"/>
    </row>
    <row r="58" spans="4:5" ht="15.75" customHeight="1">
      <c r="D58" s="31"/>
      <c r="E58" s="31"/>
    </row>
    <row r="59" spans="4:5" ht="15.75" customHeight="1">
      <c r="D59" s="31"/>
      <c r="E59" s="31"/>
    </row>
    <row r="60" spans="4:5" ht="15.75" customHeight="1">
      <c r="D60" s="31"/>
      <c r="E60" s="31"/>
    </row>
    <row r="61" spans="4:5" ht="15.75" customHeight="1">
      <c r="D61" s="31"/>
      <c r="E61" s="31"/>
    </row>
    <row r="62" spans="4:5" ht="15.75" customHeight="1">
      <c r="D62" s="31"/>
      <c r="E62" s="31"/>
    </row>
    <row r="63" spans="4:5" ht="15.75" customHeight="1">
      <c r="D63" s="31"/>
      <c r="E63" s="31"/>
    </row>
    <row r="64" spans="4:5" ht="15.75" customHeight="1">
      <c r="D64" s="31"/>
      <c r="E64" s="31"/>
    </row>
    <row r="65" spans="4:5" ht="15.75" customHeight="1">
      <c r="D65" s="31"/>
      <c r="E65" s="31"/>
    </row>
    <row r="66" spans="4:5" ht="15.75" customHeight="1">
      <c r="D66" s="31"/>
      <c r="E66" s="31"/>
    </row>
    <row r="67" spans="4:5" ht="15.75" customHeight="1">
      <c r="D67" s="31"/>
      <c r="E67" s="31"/>
    </row>
    <row r="68" spans="4:5" ht="15.75" customHeight="1">
      <c r="D68" s="31"/>
      <c r="E68" s="31"/>
    </row>
    <row r="69" spans="4:5" ht="15.75" customHeight="1">
      <c r="D69" s="31"/>
      <c r="E69" s="31"/>
    </row>
    <row r="70" spans="4:5" ht="15.75" customHeight="1">
      <c r="D70" s="31"/>
      <c r="E70" s="31"/>
    </row>
    <row r="71" spans="4:5" ht="15.75" customHeight="1">
      <c r="D71" s="31"/>
      <c r="E71" s="31"/>
    </row>
    <row r="72" spans="4:5" ht="15.75" customHeight="1">
      <c r="D72" s="31"/>
      <c r="E72" s="31"/>
    </row>
    <row r="73" spans="4:5" ht="15.75" customHeight="1">
      <c r="D73" s="31"/>
      <c r="E73" s="31"/>
    </row>
    <row r="74" spans="4:5" ht="15.75" customHeight="1">
      <c r="D74" s="31"/>
      <c r="E74" s="31"/>
    </row>
    <row r="75" spans="4:5" ht="15.75" customHeight="1">
      <c r="D75" s="31"/>
      <c r="E75" s="31"/>
    </row>
    <row r="76" spans="4:5" ht="15.75" customHeight="1">
      <c r="D76" s="31"/>
      <c r="E76" s="31"/>
    </row>
    <row r="77" spans="4:5" ht="15.75" customHeight="1">
      <c r="D77" s="31"/>
      <c r="E77" s="31"/>
    </row>
    <row r="78" spans="4:5" ht="15.75" customHeight="1">
      <c r="D78" s="31"/>
      <c r="E78" s="31"/>
    </row>
    <row r="79" spans="4:5" ht="15.75" customHeight="1">
      <c r="D79" s="31"/>
      <c r="E79" s="31"/>
    </row>
    <row r="80" spans="4:5" ht="15.75" customHeight="1">
      <c r="D80" s="31"/>
      <c r="E80" s="31"/>
    </row>
    <row r="81" spans="4:5" ht="15.75" customHeight="1">
      <c r="D81" s="31"/>
      <c r="E81" s="31"/>
    </row>
    <row r="82" spans="4:5" ht="15.75" customHeight="1">
      <c r="D82" s="31"/>
      <c r="E82" s="31"/>
    </row>
    <row r="83" spans="4:5" ht="15.75" customHeight="1">
      <c r="D83" s="31"/>
      <c r="E83" s="31"/>
    </row>
    <row r="84" spans="4:5" ht="15.75" customHeight="1">
      <c r="D84" s="31"/>
      <c r="E84" s="31"/>
    </row>
    <row r="85" spans="4:5" ht="15.75" customHeight="1">
      <c r="D85" s="31"/>
      <c r="E85" s="31"/>
    </row>
    <row r="86" spans="4:5" ht="15.75" customHeight="1">
      <c r="D86" s="31"/>
      <c r="E86" s="31"/>
    </row>
    <row r="87" spans="4:5" ht="15.75" customHeight="1">
      <c r="D87" s="31"/>
      <c r="E87" s="31"/>
    </row>
    <row r="88" spans="4:5" ht="15.75" customHeight="1">
      <c r="D88" s="31"/>
      <c r="E88" s="31"/>
    </row>
    <row r="89" spans="4:5" ht="15.75" customHeight="1">
      <c r="D89" s="31"/>
      <c r="E89" s="31"/>
    </row>
    <row r="90" spans="4:5" ht="15.75" customHeight="1">
      <c r="D90" s="31"/>
      <c r="E90" s="31"/>
    </row>
    <row r="91" spans="4:5" ht="15.75" customHeight="1">
      <c r="D91" s="31"/>
      <c r="E91" s="31"/>
    </row>
    <row r="92" spans="4:5" ht="15.75" customHeight="1">
      <c r="D92" s="31"/>
      <c r="E92" s="31"/>
    </row>
    <row r="93" spans="4:5" ht="15.75" customHeight="1">
      <c r="D93" s="31"/>
      <c r="E93" s="31"/>
    </row>
    <row r="94" spans="4:5" ht="15.75" customHeight="1">
      <c r="D94" s="31"/>
      <c r="E94" s="31"/>
    </row>
    <row r="95" spans="4:5" ht="15.75" customHeight="1">
      <c r="D95" s="31"/>
      <c r="E95" s="31"/>
    </row>
    <row r="96" spans="4:5" ht="15.75" customHeight="1">
      <c r="D96" s="31"/>
      <c r="E96" s="31"/>
    </row>
    <row r="97" spans="4:5" ht="15.75" customHeight="1">
      <c r="D97" s="31"/>
      <c r="E97" s="31"/>
    </row>
    <row r="98" spans="4:5" ht="15.75" customHeight="1">
      <c r="D98" s="31"/>
      <c r="E98" s="31"/>
    </row>
    <row r="99" spans="4:5" ht="15.75" customHeight="1">
      <c r="D99" s="31"/>
      <c r="E99" s="31"/>
    </row>
    <row r="100" spans="4:5" ht="15.75" customHeight="1">
      <c r="D100" s="31"/>
      <c r="E100" s="31"/>
    </row>
    <row r="101" spans="4:5" ht="15.75" customHeight="1">
      <c r="D101" s="31"/>
      <c r="E101" s="31"/>
    </row>
    <row r="102" spans="4:5" ht="15.75" customHeight="1">
      <c r="D102" s="31"/>
      <c r="E102" s="31"/>
    </row>
    <row r="103" spans="4:5" ht="15.75" customHeight="1">
      <c r="D103" s="31"/>
      <c r="E103" s="31"/>
    </row>
    <row r="104" spans="4:5" ht="15.75" customHeight="1">
      <c r="D104" s="31"/>
      <c r="E104" s="31"/>
    </row>
    <row r="105" spans="4:5" ht="15.75" customHeight="1">
      <c r="D105" s="31"/>
      <c r="E105" s="31"/>
    </row>
    <row r="106" spans="4:5" ht="15.75" customHeight="1">
      <c r="D106" s="31"/>
      <c r="E106" s="31"/>
    </row>
    <row r="107" spans="4:5" ht="15.75" customHeight="1">
      <c r="D107" s="31"/>
      <c r="E107" s="31"/>
    </row>
    <row r="108" spans="4:5" ht="15.75" customHeight="1">
      <c r="D108" s="31"/>
      <c r="E108" s="31"/>
    </row>
    <row r="109" spans="4:5" ht="15.75" customHeight="1">
      <c r="D109" s="31"/>
      <c r="E109" s="31"/>
    </row>
    <row r="110" spans="4:5" ht="15.75" customHeight="1">
      <c r="D110" s="31"/>
      <c r="E110" s="31"/>
    </row>
    <row r="111" spans="4:5" ht="15.75" customHeight="1">
      <c r="D111" s="31"/>
      <c r="E111" s="31"/>
    </row>
    <row r="112" spans="4:5" ht="15.75" customHeight="1">
      <c r="D112" s="31"/>
      <c r="E112" s="31"/>
    </row>
    <row r="113" spans="4:5" ht="15.75" customHeight="1">
      <c r="D113" s="31"/>
      <c r="E113" s="31"/>
    </row>
    <row r="114" spans="4:5" ht="15.75" customHeight="1">
      <c r="D114" s="31"/>
      <c r="E114" s="31"/>
    </row>
    <row r="115" spans="4:5" ht="15.75" customHeight="1">
      <c r="D115" s="31"/>
      <c r="E115" s="31"/>
    </row>
    <row r="116" spans="4:5" ht="15.75" customHeight="1">
      <c r="D116" s="31"/>
      <c r="E116" s="31"/>
    </row>
    <row r="117" spans="4:5" ht="15.75" customHeight="1">
      <c r="D117" s="31"/>
      <c r="E117" s="31"/>
    </row>
    <row r="118" spans="4:5" ht="15.75" customHeight="1">
      <c r="D118" s="31"/>
      <c r="E118" s="31"/>
    </row>
    <row r="119" spans="4:5" ht="15.75" customHeight="1">
      <c r="D119" s="31"/>
      <c r="E119" s="31"/>
    </row>
    <row r="120" spans="4:5" ht="15.75" customHeight="1">
      <c r="D120" s="31"/>
      <c r="E120" s="31"/>
    </row>
    <row r="121" spans="4:5" ht="15.75" customHeight="1">
      <c r="D121" s="31"/>
      <c r="E121" s="31"/>
    </row>
    <row r="122" spans="4:5" ht="15.75" customHeight="1">
      <c r="D122" s="31"/>
      <c r="E122" s="31"/>
    </row>
    <row r="123" spans="4:5" ht="15.75" customHeight="1">
      <c r="D123" s="31"/>
      <c r="E123" s="31"/>
    </row>
    <row r="124" spans="4:5" ht="15.75" customHeight="1">
      <c r="D124" s="31"/>
      <c r="E124" s="31"/>
    </row>
    <row r="125" spans="4:5" ht="15.75" customHeight="1">
      <c r="D125" s="31"/>
      <c r="E125" s="31"/>
    </row>
    <row r="126" spans="4:5" ht="15.75" customHeight="1">
      <c r="D126" s="31"/>
      <c r="E126" s="31"/>
    </row>
    <row r="127" spans="4:5" ht="15.75" customHeight="1">
      <c r="D127" s="31"/>
      <c r="E127" s="31"/>
    </row>
    <row r="128" spans="4:5" ht="15.75" customHeight="1">
      <c r="D128" s="31"/>
      <c r="E128" s="31"/>
    </row>
    <row r="129" spans="4:5" ht="15.75" customHeight="1">
      <c r="D129" s="31"/>
      <c r="E129" s="31"/>
    </row>
    <row r="130" spans="4:5" ht="15.75" customHeight="1">
      <c r="D130" s="31"/>
      <c r="E130" s="31"/>
    </row>
    <row r="131" spans="4:5" ht="15.75" customHeight="1">
      <c r="D131" s="31"/>
      <c r="E131" s="31"/>
    </row>
    <row r="132" spans="4:5" ht="15.75" customHeight="1">
      <c r="D132" s="31"/>
      <c r="E132" s="31"/>
    </row>
    <row r="133" spans="4:5" ht="15.75" customHeight="1">
      <c r="D133" s="31"/>
      <c r="E133" s="31"/>
    </row>
    <row r="134" spans="4:5" ht="15.75" customHeight="1">
      <c r="D134" s="31"/>
      <c r="E134" s="31"/>
    </row>
    <row r="135" spans="4:5" ht="15.75" customHeight="1">
      <c r="D135" s="31"/>
      <c r="E135" s="31"/>
    </row>
    <row r="136" spans="4:5" ht="15.75" customHeight="1">
      <c r="D136" s="31"/>
      <c r="E136" s="31"/>
    </row>
    <row r="137" spans="4:5" ht="15.75" customHeight="1">
      <c r="D137" s="31"/>
      <c r="E137" s="31"/>
    </row>
    <row r="138" spans="4:5" ht="15.75" customHeight="1">
      <c r="D138" s="31"/>
      <c r="E138" s="31"/>
    </row>
    <row r="139" spans="4:5" ht="15.75" customHeight="1">
      <c r="D139" s="31"/>
      <c r="E139" s="31"/>
    </row>
    <row r="140" spans="4:5" ht="15.75" customHeight="1">
      <c r="D140" s="31"/>
      <c r="E140" s="31"/>
    </row>
    <row r="141" spans="4:5" ht="15.75" customHeight="1">
      <c r="D141" s="31"/>
      <c r="E141" s="31"/>
    </row>
    <row r="142" spans="4:5" ht="15.75" customHeight="1">
      <c r="D142" s="31"/>
      <c r="E142" s="31"/>
    </row>
    <row r="143" spans="4:5" ht="15.75" customHeight="1">
      <c r="D143" s="31"/>
      <c r="E143" s="31"/>
    </row>
    <row r="144" spans="4:5" ht="15.75" customHeight="1">
      <c r="D144" s="31"/>
      <c r="E144" s="31"/>
    </row>
    <row r="145" spans="4:5" ht="15.75" customHeight="1">
      <c r="D145" s="31"/>
      <c r="E145" s="31"/>
    </row>
    <row r="146" spans="4:5" ht="15.75" customHeight="1">
      <c r="D146" s="31"/>
      <c r="E146" s="31"/>
    </row>
    <row r="147" spans="4:5" ht="15.75" customHeight="1">
      <c r="D147" s="31"/>
      <c r="E147" s="31"/>
    </row>
    <row r="148" spans="4:5" ht="15.75" customHeight="1">
      <c r="D148" s="31"/>
      <c r="E148" s="31"/>
    </row>
    <row r="149" spans="4:5" ht="15.75" customHeight="1">
      <c r="D149" s="31"/>
      <c r="E149" s="31"/>
    </row>
    <row r="150" spans="4:5" ht="15.75" customHeight="1">
      <c r="D150" s="31"/>
      <c r="E150" s="31"/>
    </row>
    <row r="151" spans="4:5" ht="15.75" customHeight="1">
      <c r="D151" s="31"/>
      <c r="E151" s="31"/>
    </row>
    <row r="152" spans="4:5" ht="15.75" customHeight="1">
      <c r="D152" s="31"/>
      <c r="E152" s="31"/>
    </row>
    <row r="153" spans="4:5" ht="15.75" customHeight="1">
      <c r="D153" s="31"/>
      <c r="E153" s="31"/>
    </row>
    <row r="154" spans="4:5" ht="15.75" customHeight="1">
      <c r="D154" s="31"/>
      <c r="E154" s="31"/>
    </row>
    <row r="155" spans="4:5" ht="15.75" customHeight="1">
      <c r="D155" s="31"/>
      <c r="E155" s="31"/>
    </row>
    <row r="156" spans="4:5" ht="15.75" customHeight="1">
      <c r="D156" s="31"/>
      <c r="E156" s="31"/>
    </row>
    <row r="157" spans="4:5" ht="15.75" customHeight="1">
      <c r="D157" s="31"/>
      <c r="E157" s="31"/>
    </row>
    <row r="158" spans="4:5" ht="15.75" customHeight="1">
      <c r="D158" s="31"/>
      <c r="E158" s="31"/>
    </row>
    <row r="159" spans="4:5" ht="15.75" customHeight="1">
      <c r="D159" s="31"/>
      <c r="E159" s="31"/>
    </row>
    <row r="160" spans="4:5" ht="15.75" customHeight="1">
      <c r="D160" s="31"/>
      <c r="E160" s="31"/>
    </row>
    <row r="161" spans="4:5" ht="15.75" customHeight="1">
      <c r="D161" s="31"/>
      <c r="E161" s="31"/>
    </row>
    <row r="162" spans="4:5" ht="15.75" customHeight="1">
      <c r="D162" s="31"/>
      <c r="E162" s="31"/>
    </row>
    <row r="163" spans="4:5" ht="15.75" customHeight="1">
      <c r="D163" s="31"/>
      <c r="E163" s="31"/>
    </row>
    <row r="164" spans="4:5" ht="15.75" customHeight="1">
      <c r="D164" s="31"/>
      <c r="E164" s="31"/>
    </row>
    <row r="165" spans="4:5" ht="15.75" customHeight="1">
      <c r="D165" s="31"/>
      <c r="E165" s="31"/>
    </row>
    <row r="166" spans="4:5" ht="15.75" customHeight="1">
      <c r="D166" s="31"/>
      <c r="E166" s="31"/>
    </row>
    <row r="167" spans="4:5" ht="15.75" customHeight="1">
      <c r="D167" s="31"/>
      <c r="E167" s="31"/>
    </row>
    <row r="168" spans="4:5" ht="15.75" customHeight="1">
      <c r="D168" s="31"/>
      <c r="E168" s="31"/>
    </row>
    <row r="169" spans="4:5" ht="15.75" customHeight="1">
      <c r="D169" s="31"/>
      <c r="E169" s="31"/>
    </row>
    <row r="170" spans="4:5" ht="15.75" customHeight="1">
      <c r="D170" s="31"/>
      <c r="E170" s="31"/>
    </row>
    <row r="171" spans="4:5" ht="15.75" customHeight="1">
      <c r="D171" s="31"/>
      <c r="E171" s="31"/>
    </row>
    <row r="172" spans="4:5" ht="15.75" customHeight="1">
      <c r="D172" s="31"/>
      <c r="E172" s="31"/>
    </row>
    <row r="173" spans="4:5" ht="15.75" customHeight="1">
      <c r="D173" s="31"/>
      <c r="E173" s="31"/>
    </row>
    <row r="174" spans="4:5" ht="15.75" customHeight="1">
      <c r="D174" s="31"/>
      <c r="E174" s="31"/>
    </row>
    <row r="175" spans="4:5" ht="15.75" customHeight="1">
      <c r="D175" s="31"/>
      <c r="E175" s="31"/>
    </row>
    <row r="176" spans="4:5" ht="15.75" customHeight="1">
      <c r="D176" s="31"/>
      <c r="E176" s="31"/>
    </row>
    <row r="177" spans="4:5" ht="15.75" customHeight="1">
      <c r="D177" s="31"/>
      <c r="E177" s="31"/>
    </row>
    <row r="178" spans="4:5" ht="15.75" customHeight="1">
      <c r="D178" s="31"/>
      <c r="E178" s="31"/>
    </row>
    <row r="179" spans="4:5" ht="15.75" customHeight="1">
      <c r="D179" s="31"/>
      <c r="E179" s="31"/>
    </row>
    <row r="180" spans="4:5" ht="15.75" customHeight="1">
      <c r="D180" s="31"/>
      <c r="E180" s="31"/>
    </row>
    <row r="181" spans="4:5" ht="15.75" customHeight="1">
      <c r="D181" s="31"/>
      <c r="E181" s="31"/>
    </row>
    <row r="182" spans="4:5" ht="15.75" customHeight="1">
      <c r="D182" s="31"/>
      <c r="E182" s="31"/>
    </row>
    <row r="183" spans="4:5" ht="15.75" customHeight="1">
      <c r="D183" s="31"/>
      <c r="E183" s="31"/>
    </row>
    <row r="184" spans="4:5" ht="15.75" customHeight="1">
      <c r="D184" s="31"/>
      <c r="E184" s="31"/>
    </row>
    <row r="185" spans="4:5" ht="15.75" customHeight="1">
      <c r="D185" s="31"/>
      <c r="E185" s="31"/>
    </row>
    <row r="186" spans="4:5" ht="15.75" customHeight="1">
      <c r="D186" s="31"/>
      <c r="E186" s="31"/>
    </row>
    <row r="187" spans="4:5" ht="15.75" customHeight="1">
      <c r="D187" s="31"/>
      <c r="E187" s="31"/>
    </row>
    <row r="188" spans="4:5" ht="15.75" customHeight="1">
      <c r="D188" s="31"/>
      <c r="E188" s="31"/>
    </row>
    <row r="189" spans="4:5" ht="15.75" customHeight="1">
      <c r="D189" s="31"/>
      <c r="E189" s="31"/>
    </row>
    <row r="190" spans="4:5" ht="15.75" customHeight="1">
      <c r="D190" s="31"/>
      <c r="E190" s="31"/>
    </row>
    <row r="191" spans="4:5" ht="15.75" customHeight="1">
      <c r="D191" s="31"/>
      <c r="E191" s="31"/>
    </row>
    <row r="192" spans="4:5" ht="15.75" customHeight="1">
      <c r="D192" s="31"/>
      <c r="E192" s="31"/>
    </row>
    <row r="193" spans="4:5" ht="15.75" customHeight="1">
      <c r="D193" s="31"/>
      <c r="E193" s="31"/>
    </row>
    <row r="194" spans="4:5" ht="15.75" customHeight="1">
      <c r="D194" s="31"/>
      <c r="E194" s="31"/>
    </row>
    <row r="195" spans="4:5" ht="15.75" customHeight="1">
      <c r="D195" s="31"/>
      <c r="E195" s="31"/>
    </row>
    <row r="196" spans="4:5" ht="15.75" customHeight="1">
      <c r="D196" s="31"/>
      <c r="E196" s="31"/>
    </row>
    <row r="197" spans="4:5" ht="15.75" customHeight="1">
      <c r="D197" s="31"/>
      <c r="E197" s="31"/>
    </row>
    <row r="198" spans="4:5" ht="15.75" customHeight="1">
      <c r="D198" s="31"/>
      <c r="E198" s="31"/>
    </row>
    <row r="199" spans="4:5" ht="15.75" customHeight="1">
      <c r="D199" s="31"/>
      <c r="E199" s="31"/>
    </row>
    <row r="200" spans="4:5" ht="15.75" customHeight="1">
      <c r="D200" s="31"/>
      <c r="E200" s="31"/>
    </row>
    <row r="201" spans="4:5" ht="15.75" customHeight="1">
      <c r="D201" s="31"/>
      <c r="E201" s="31"/>
    </row>
    <row r="202" spans="4:5" ht="15.75" customHeight="1">
      <c r="D202" s="31"/>
      <c r="E202" s="31"/>
    </row>
    <row r="203" spans="4:5" ht="15.75" customHeight="1">
      <c r="D203" s="31"/>
      <c r="E203" s="31"/>
    </row>
    <row r="204" spans="4:5" ht="15.75" customHeight="1">
      <c r="D204" s="31"/>
      <c r="E204" s="31"/>
    </row>
    <row r="205" spans="4:5" ht="15.75" customHeight="1">
      <c r="D205" s="31"/>
      <c r="E205" s="31"/>
    </row>
    <row r="206" spans="4:5" ht="15.75" customHeight="1">
      <c r="D206" s="31"/>
      <c r="E206" s="31"/>
    </row>
    <row r="207" spans="4:5" ht="15.75" customHeight="1">
      <c r="D207" s="31"/>
      <c r="E207" s="31"/>
    </row>
    <row r="208" spans="4:5" ht="15.75" customHeight="1">
      <c r="D208" s="31"/>
      <c r="E208" s="31"/>
    </row>
    <row r="209" spans="4:5" ht="15.75" customHeight="1">
      <c r="D209" s="31"/>
      <c r="E209" s="31"/>
    </row>
    <row r="210" spans="4:5" ht="15.75" customHeight="1">
      <c r="D210" s="31"/>
      <c r="E210" s="31"/>
    </row>
    <row r="211" spans="4:5" ht="15.75" customHeight="1">
      <c r="D211" s="31"/>
      <c r="E211" s="31"/>
    </row>
    <row r="212" spans="4:5" ht="15.75" customHeight="1">
      <c r="D212" s="31"/>
      <c r="E212" s="31"/>
    </row>
    <row r="213" spans="4:5" ht="15.75" customHeight="1">
      <c r="D213" s="31"/>
      <c r="E213" s="31"/>
    </row>
    <row r="214" spans="4:5" ht="15.75" customHeight="1">
      <c r="D214" s="31"/>
      <c r="E214" s="31"/>
    </row>
    <row r="215" spans="4:5" ht="15.75" customHeight="1">
      <c r="D215" s="31"/>
      <c r="E215" s="31"/>
    </row>
    <row r="216" spans="4:5" ht="15.75" customHeight="1">
      <c r="D216" s="31"/>
      <c r="E216" s="31"/>
    </row>
    <row r="217" spans="4:5" ht="15.75" customHeight="1">
      <c r="D217" s="31"/>
      <c r="E217" s="31"/>
    </row>
    <row r="218" spans="4:5" ht="15.75" customHeight="1">
      <c r="D218" s="31"/>
      <c r="E218" s="31"/>
    </row>
    <row r="219" spans="4:5" ht="15.75" customHeight="1">
      <c r="D219" s="31"/>
      <c r="E219" s="31"/>
    </row>
    <row r="220" spans="4:5" ht="15.75" customHeight="1">
      <c r="D220" s="31"/>
      <c r="E220" s="31"/>
    </row>
    <row r="221" spans="4:5" ht="15.75" customHeight="1">
      <c r="D221" s="31"/>
      <c r="E221" s="31"/>
    </row>
    <row r="222" spans="4:5" ht="15.75" customHeight="1">
      <c r="D222" s="31"/>
      <c r="E222" s="31"/>
    </row>
    <row r="223" spans="4:5" ht="15.75" customHeight="1">
      <c r="D223" s="31"/>
      <c r="E223" s="31"/>
    </row>
    <row r="224" spans="4:5" ht="15.75" customHeight="1">
      <c r="D224" s="31"/>
      <c r="E224" s="31"/>
    </row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3">
    <mergeCell ref="A7:C7"/>
    <mergeCell ref="A22:C22"/>
    <mergeCell ref="F22:H22"/>
    <mergeCell ref="A23:C23"/>
    <mergeCell ref="F23:H24"/>
    <mergeCell ref="A24:C24"/>
    <mergeCell ref="A1:H1"/>
    <mergeCell ref="A2:H2"/>
    <mergeCell ref="A3:H3"/>
    <mergeCell ref="A4:H4"/>
    <mergeCell ref="A5:A6"/>
    <mergeCell ref="B5:B6"/>
    <mergeCell ref="G5:H5"/>
  </mergeCells>
  <conditionalFormatting sqref="G8:H20">
    <cfRule type="cellIs" dxfId="8" priority="2" operator="equal">
      <formula>0</formula>
    </cfRule>
  </conditionalFormatting>
  <pageMargins left="0.7" right="0.7" top="0.75" bottom="0.75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00"/>
  <sheetViews>
    <sheetView workbookViewId="0">
      <selection activeCell="A4" sqref="A4:I4"/>
    </sheetView>
  </sheetViews>
  <sheetFormatPr defaultColWidth="12.625" defaultRowHeight="15" customHeight="1"/>
  <cols>
    <col min="1" max="1" width="10.875" customWidth="1"/>
    <col min="2" max="2" width="8.875" customWidth="1"/>
    <col min="3" max="3" width="12.875" customWidth="1"/>
    <col min="4" max="4" width="13.25" customWidth="1"/>
    <col min="5" max="5" width="11" customWidth="1"/>
    <col min="6" max="6" width="12.75" customWidth="1"/>
    <col min="8" max="8" width="17.625" customWidth="1"/>
    <col min="9" max="9" width="13.125" customWidth="1"/>
  </cols>
  <sheetData>
    <row r="1" spans="1:9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4"/>
    </row>
    <row r="2" spans="1:9" ht="19.5" customHeight="1">
      <c r="A2" s="100" t="s">
        <v>43</v>
      </c>
      <c r="B2" s="83"/>
      <c r="C2" s="83"/>
      <c r="D2" s="83"/>
      <c r="E2" s="83"/>
      <c r="F2" s="83"/>
      <c r="G2" s="83"/>
      <c r="H2" s="83"/>
      <c r="I2" s="84"/>
    </row>
    <row r="3" spans="1:9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4"/>
    </row>
    <row r="4" spans="1:9" ht="19.5" customHeight="1">
      <c r="A4" s="100" t="s">
        <v>121</v>
      </c>
      <c r="B4" s="83"/>
      <c r="C4" s="83"/>
      <c r="D4" s="83"/>
      <c r="E4" s="83"/>
      <c r="F4" s="83"/>
      <c r="G4" s="83"/>
      <c r="H4" s="83"/>
      <c r="I4" s="84"/>
    </row>
    <row r="5" spans="1:9" ht="78.75">
      <c r="A5" s="32" t="s">
        <v>44</v>
      </c>
      <c r="B5" s="32" t="s">
        <v>45</v>
      </c>
      <c r="C5" s="32" t="s">
        <v>46</v>
      </c>
      <c r="D5" s="32" t="s">
        <v>47</v>
      </c>
      <c r="E5" s="33" t="s">
        <v>48</v>
      </c>
      <c r="F5" s="32" t="s">
        <v>49</v>
      </c>
      <c r="G5" s="32" t="s">
        <v>47</v>
      </c>
      <c r="H5" s="33" t="s">
        <v>50</v>
      </c>
      <c r="I5" s="32" t="s">
        <v>51</v>
      </c>
    </row>
    <row r="6" spans="1:9" ht="19.5" customHeight="1">
      <c r="A6" s="34" t="s">
        <v>52</v>
      </c>
      <c r="B6" s="34" t="s">
        <v>53</v>
      </c>
      <c r="C6" s="34">
        <f>'Sessional + End Term Assessment'!D23</f>
        <v>69</v>
      </c>
      <c r="D6" s="34">
        <f>'Sessional + End Term Assessment'!E23</f>
        <v>3</v>
      </c>
      <c r="E6" s="34">
        <f>D6*'Sessional + End Term Assessment'!D6/'Sessional + End Term Assessment'!F6</f>
        <v>2.1</v>
      </c>
      <c r="F6" s="34">
        <f>'Sessional + End Term Assessment'!D24</f>
        <v>77</v>
      </c>
      <c r="G6" s="34">
        <f>'Sessional + End Term Assessment'!E24</f>
        <v>3</v>
      </c>
      <c r="H6" s="34">
        <f>G6*'Sessional + End Term Assessment'!E6/'Sessional + End Term Assessment'!F6</f>
        <v>0.9</v>
      </c>
      <c r="I6" s="34">
        <f>E6+H6</f>
        <v>3</v>
      </c>
    </row>
    <row r="7" spans="1:9" ht="30.75" customHeight="1">
      <c r="A7" s="101" t="s">
        <v>54</v>
      </c>
      <c r="B7" s="95"/>
      <c r="C7" s="95"/>
      <c r="D7" s="95"/>
      <c r="E7" s="95"/>
      <c r="F7" s="96"/>
      <c r="G7" s="105" t="s">
        <v>40</v>
      </c>
      <c r="H7" s="83"/>
      <c r="I7" s="84"/>
    </row>
    <row r="8" spans="1:9" ht="14.25">
      <c r="A8" s="102"/>
      <c r="B8" s="103"/>
      <c r="C8" s="103"/>
      <c r="D8" s="103"/>
      <c r="E8" s="103"/>
      <c r="F8" s="104"/>
      <c r="G8" s="101"/>
      <c r="H8" s="95"/>
      <c r="I8" s="96"/>
    </row>
    <row r="9" spans="1:9" ht="14.25">
      <c r="A9" s="97"/>
      <c r="B9" s="98"/>
      <c r="C9" s="98"/>
      <c r="D9" s="98"/>
      <c r="E9" s="98"/>
      <c r="F9" s="99"/>
      <c r="G9" s="97"/>
      <c r="H9" s="98"/>
      <c r="I9" s="99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I1"/>
    <mergeCell ref="A2:I2"/>
    <mergeCell ref="A3:I3"/>
    <mergeCell ref="A4:I4"/>
    <mergeCell ref="A7:F9"/>
    <mergeCell ref="G7:I7"/>
    <mergeCell ref="G8:I9"/>
  </mergeCells>
  <pageMargins left="0.7" right="0.7" top="0.75" bottom="0.7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4" sqref="A4:P4"/>
    </sheetView>
  </sheetViews>
  <sheetFormatPr defaultColWidth="12.625" defaultRowHeight="15" customHeight="1"/>
  <cols>
    <col min="1" max="1" width="10.875" customWidth="1"/>
    <col min="2" max="26" width="7.625" customWidth="1"/>
  </cols>
  <sheetData>
    <row r="1" spans="1:26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4"/>
    </row>
    <row r="2" spans="1:26" ht="19.5" customHeight="1">
      <c r="A2" s="100" t="s">
        <v>55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4"/>
    </row>
    <row r="3" spans="1:26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4"/>
    </row>
    <row r="4" spans="1:26" ht="19.5" customHeight="1">
      <c r="A4" s="100" t="s">
        <v>122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4"/>
    </row>
    <row r="5" spans="1:26" ht="19.5" customHeight="1">
      <c r="A5" s="35" t="s">
        <v>56</v>
      </c>
      <c r="B5" s="35" t="s">
        <v>2</v>
      </c>
      <c r="C5" s="35" t="s">
        <v>3</v>
      </c>
      <c r="D5" s="35" t="s">
        <v>4</v>
      </c>
      <c r="E5" s="35" t="s">
        <v>5</v>
      </c>
      <c r="F5" s="35" t="s">
        <v>6</v>
      </c>
      <c r="G5" s="35" t="s">
        <v>7</v>
      </c>
      <c r="H5" s="35" t="s">
        <v>8</v>
      </c>
      <c r="I5" s="35" t="s">
        <v>9</v>
      </c>
      <c r="J5" s="35" t="s">
        <v>10</v>
      </c>
      <c r="K5" s="35" t="s">
        <v>11</v>
      </c>
      <c r="L5" s="35" t="s">
        <v>12</v>
      </c>
      <c r="M5" s="35" t="s">
        <v>13</v>
      </c>
      <c r="N5" s="35" t="s">
        <v>14</v>
      </c>
      <c r="O5" s="35" t="s">
        <v>15</v>
      </c>
      <c r="P5" s="35" t="s">
        <v>16</v>
      </c>
      <c r="Q5" s="36"/>
      <c r="R5" s="36"/>
      <c r="S5" s="36"/>
      <c r="T5" s="36"/>
      <c r="U5" s="36"/>
      <c r="V5" s="36"/>
      <c r="W5" s="36"/>
      <c r="X5" s="36"/>
      <c r="Y5" s="36"/>
      <c r="Z5" s="36"/>
    </row>
    <row r="6" spans="1:26" ht="19.5" customHeight="1">
      <c r="A6" s="37" t="s">
        <v>52</v>
      </c>
      <c r="B6" s="38">
        <f>'Attainment of Subject Code'!$E$6*'CO-PO Mapping'!B11/3</f>
        <v>0.70000000000000007</v>
      </c>
      <c r="C6" s="38">
        <f>'Attainment of Subject Code'!$E$6*'CO-PO Mapping'!C11/3</f>
        <v>0.42</v>
      </c>
      <c r="D6" s="38">
        <f>'Attainment of Subject Code'!$E$6*'CO-PO Mapping'!D11/3</f>
        <v>0.70000000000000007</v>
      </c>
      <c r="E6" s="38">
        <f>'Attainment of Subject Code'!$E$6*'CO-PO Mapping'!E11/3</f>
        <v>0.70000000000000007</v>
      </c>
      <c r="F6" s="38">
        <f>'Attainment of Subject Code'!$E$6*'CO-PO Mapping'!F11/3</f>
        <v>0.70000000000000007</v>
      </c>
      <c r="G6" s="38">
        <f>'Attainment of Subject Code'!$E$6*'CO-PO Mapping'!G11/3</f>
        <v>0.98</v>
      </c>
      <c r="H6" s="38">
        <f>'Attainment of Subject Code'!$E$6*'CO-PO Mapping'!H11/3</f>
        <v>0.28000000000000003</v>
      </c>
      <c r="I6" s="38">
        <f>'Attainment of Subject Code'!$E$6*'CO-PO Mapping'!I11/3</f>
        <v>0</v>
      </c>
      <c r="J6" s="38">
        <f>'Attainment of Subject Code'!$E$6*'CO-PO Mapping'!J11/3</f>
        <v>0</v>
      </c>
      <c r="K6" s="38">
        <f>'Attainment of Subject Code'!$E$6*'CO-PO Mapping'!K11/3</f>
        <v>0</v>
      </c>
      <c r="L6" s="38">
        <f>'Attainment of Subject Code'!$E$6*'CO-PO Mapping'!L11/3</f>
        <v>1.5400000000000003</v>
      </c>
      <c r="M6" s="38">
        <f>'Attainment of Subject Code'!$E$6*'CO-PO Mapping'!M11/3</f>
        <v>0.42</v>
      </c>
      <c r="N6" s="38">
        <f>'Attainment of Subject Code'!$E$6*'CO-PO Mapping'!N11/3</f>
        <v>0</v>
      </c>
      <c r="O6" s="38">
        <f>'Attainment of Subject Code'!$E$6*'CO-PO Mapping'!O11/3</f>
        <v>0</v>
      </c>
      <c r="P6" s="38">
        <f>'Attainment of Subject Code'!$E$6*'CO-PO Mapping'!P11/3</f>
        <v>0</v>
      </c>
    </row>
    <row r="7" spans="1:26" ht="39.75" customHeight="1">
      <c r="A7" s="106" t="s">
        <v>40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4"/>
      <c r="N7" s="106"/>
      <c r="O7" s="83"/>
      <c r="P7" s="84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P1"/>
    <mergeCell ref="A2:P2"/>
    <mergeCell ref="A3:P3"/>
    <mergeCell ref="A4:P4"/>
    <mergeCell ref="A7:M7"/>
    <mergeCell ref="N7:P7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889"/>
  <sheetViews>
    <sheetView topLeftCell="H5" workbookViewId="0">
      <selection activeCell="L12" sqref="L12"/>
    </sheetView>
  </sheetViews>
  <sheetFormatPr defaultColWidth="12.625" defaultRowHeight="15" customHeight="1"/>
  <cols>
    <col min="1" max="1" width="5.625" customWidth="1"/>
    <col min="2" max="2" width="14.25" customWidth="1"/>
    <col min="3" max="3" width="35.375" customWidth="1"/>
    <col min="4" max="11" width="15.125" customWidth="1"/>
    <col min="12" max="15" width="14.75" customWidth="1"/>
    <col min="16" max="17" width="15.125" customWidth="1"/>
    <col min="18" max="18" width="9.875" customWidth="1"/>
    <col min="19" max="34" width="8" customWidth="1"/>
  </cols>
  <sheetData>
    <row r="1" spans="1:34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</row>
    <row r="2" spans="1:34" ht="19.5" customHeight="1">
      <c r="A2" s="100" t="s">
        <v>57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</row>
    <row r="3" spans="1:34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</row>
    <row r="4" spans="1:34" ht="31.5" customHeight="1">
      <c r="A4" s="108" t="s">
        <v>26</v>
      </c>
      <c r="B4" s="107" t="s">
        <v>58</v>
      </c>
      <c r="C4" s="35" t="s">
        <v>28</v>
      </c>
      <c r="D4" s="100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08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 ht="31.5" customHeight="1">
      <c r="A5" s="109"/>
      <c r="B5" s="109"/>
      <c r="C5" s="35" t="s">
        <v>59</v>
      </c>
      <c r="D5" s="35" t="s">
        <v>60</v>
      </c>
      <c r="E5" s="107" t="s">
        <v>61</v>
      </c>
      <c r="F5" s="107" t="s">
        <v>62</v>
      </c>
      <c r="G5" s="107" t="s">
        <v>63</v>
      </c>
      <c r="H5" s="35" t="s">
        <v>64</v>
      </c>
      <c r="I5" s="107" t="s">
        <v>61</v>
      </c>
      <c r="J5" s="107" t="s">
        <v>62</v>
      </c>
      <c r="K5" s="107" t="s">
        <v>63</v>
      </c>
      <c r="L5" s="35" t="s">
        <v>65</v>
      </c>
      <c r="M5" s="107" t="s">
        <v>61</v>
      </c>
      <c r="N5" s="107" t="s">
        <v>62</v>
      </c>
      <c r="O5" s="107" t="s">
        <v>63</v>
      </c>
      <c r="P5" s="35"/>
      <c r="Q5" s="35"/>
      <c r="R5" s="87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</row>
    <row r="6" spans="1:34" ht="31.5" customHeight="1">
      <c r="A6" s="87"/>
      <c r="B6" s="87"/>
      <c r="C6" s="35" t="s">
        <v>33</v>
      </c>
      <c r="D6" s="35">
        <v>28</v>
      </c>
      <c r="E6" s="87"/>
      <c r="F6" s="87"/>
      <c r="G6" s="87"/>
      <c r="H6" s="35">
        <v>28</v>
      </c>
      <c r="I6" s="87"/>
      <c r="J6" s="87"/>
      <c r="K6" s="87"/>
      <c r="L6" s="35">
        <v>14</v>
      </c>
      <c r="M6" s="87"/>
      <c r="N6" s="87"/>
      <c r="O6" s="87"/>
      <c r="P6" s="35"/>
      <c r="Q6" s="41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</row>
    <row r="7" spans="1:34" ht="19.5" customHeight="1">
      <c r="A7" s="20">
        <v>1</v>
      </c>
      <c r="B7" s="71" t="s">
        <v>91</v>
      </c>
      <c r="C7" s="72" t="s">
        <v>92</v>
      </c>
      <c r="D7" s="42">
        <v>20</v>
      </c>
      <c r="E7" s="42">
        <f t="shared" ref="E7:E19" si="0">IF(D7&gt;=($D$6*0.7),1,0)</f>
        <v>1</v>
      </c>
      <c r="F7" s="42">
        <f t="shared" ref="F7:F19" si="1">IF(D7&gt;=($D$6*0.8),1,0)</f>
        <v>0</v>
      </c>
      <c r="G7" s="42">
        <f t="shared" ref="G7:G19" si="2">IF(D7&gt;=($D$6*0.9),1,0)</f>
        <v>0</v>
      </c>
      <c r="H7" s="42">
        <f>R7-D7-L7</f>
        <v>21</v>
      </c>
      <c r="I7" s="42">
        <f t="shared" ref="I7:I19" si="3">IF(H7&gt;=($H$6*0.7),1,0)</f>
        <v>1</v>
      </c>
      <c r="J7" s="42">
        <f t="shared" ref="J7:J19" si="4">IF(H7&gt;=($H$6*0.8),1,0)</f>
        <v>0</v>
      </c>
      <c r="K7" s="42">
        <f t="shared" ref="K7:K19" si="5">IF(H7&gt;=($H$6*0.9),1,0)</f>
        <v>0</v>
      </c>
      <c r="L7" s="42">
        <v>10</v>
      </c>
      <c r="M7" s="42">
        <f t="shared" ref="M7:M19" si="6">IF(L7&gt;=($L$6*0.7),1,0)</f>
        <v>1</v>
      </c>
      <c r="N7" s="42">
        <f t="shared" ref="N7:N19" si="7">IF(L7&gt;=($L$6*0.7),1,0)</f>
        <v>1</v>
      </c>
      <c r="O7" s="42">
        <f t="shared" ref="O7:O19" si="8">IF(L7&gt;=($L$6*0.9),1,0)</f>
        <v>0</v>
      </c>
      <c r="P7" s="42"/>
      <c r="Q7" s="42"/>
      <c r="R7" s="42">
        <v>51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</row>
    <row r="8" spans="1:34" ht="19.5" customHeight="1">
      <c r="A8" s="20">
        <v>2</v>
      </c>
      <c r="B8" s="71" t="s">
        <v>93</v>
      </c>
      <c r="C8" s="72" t="s">
        <v>94</v>
      </c>
      <c r="D8" s="42">
        <v>24</v>
      </c>
      <c r="E8" s="42">
        <f t="shared" si="0"/>
        <v>1</v>
      </c>
      <c r="F8" s="42">
        <f t="shared" si="1"/>
        <v>1</v>
      </c>
      <c r="G8" s="42">
        <f t="shared" si="2"/>
        <v>0</v>
      </c>
      <c r="H8" s="42">
        <f t="shared" ref="H8:H19" si="9">R8-D8-L8</f>
        <v>25</v>
      </c>
      <c r="I8" s="42">
        <f t="shared" si="3"/>
        <v>1</v>
      </c>
      <c r="J8" s="42">
        <f t="shared" si="4"/>
        <v>1</v>
      </c>
      <c r="K8" s="42">
        <f t="shared" si="5"/>
        <v>0</v>
      </c>
      <c r="L8" s="42">
        <v>12</v>
      </c>
      <c r="M8" s="42">
        <f t="shared" si="6"/>
        <v>1</v>
      </c>
      <c r="N8" s="42">
        <f t="shared" si="7"/>
        <v>1</v>
      </c>
      <c r="O8" s="42">
        <f t="shared" si="8"/>
        <v>0</v>
      </c>
      <c r="P8" s="42"/>
      <c r="Q8" s="42"/>
      <c r="R8" s="42">
        <v>61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</row>
    <row r="9" spans="1:34" ht="19.5" customHeight="1">
      <c r="A9" s="20">
        <v>3</v>
      </c>
      <c r="B9" s="71" t="s">
        <v>95</v>
      </c>
      <c r="C9" s="72" t="s">
        <v>96</v>
      </c>
      <c r="D9" s="42">
        <v>23</v>
      </c>
      <c r="E9" s="42">
        <f t="shared" si="0"/>
        <v>1</v>
      </c>
      <c r="F9" s="42">
        <f t="shared" si="1"/>
        <v>1</v>
      </c>
      <c r="G9" s="42">
        <f t="shared" si="2"/>
        <v>0</v>
      </c>
      <c r="H9" s="42">
        <f t="shared" si="9"/>
        <v>23.5</v>
      </c>
      <c r="I9" s="42">
        <f t="shared" si="3"/>
        <v>1</v>
      </c>
      <c r="J9" s="42">
        <f t="shared" si="4"/>
        <v>1</v>
      </c>
      <c r="K9" s="42">
        <f t="shared" si="5"/>
        <v>0</v>
      </c>
      <c r="L9" s="42">
        <v>11.5</v>
      </c>
      <c r="M9" s="42">
        <f t="shared" si="6"/>
        <v>1</v>
      </c>
      <c r="N9" s="42">
        <f t="shared" si="7"/>
        <v>1</v>
      </c>
      <c r="O9" s="42">
        <f t="shared" si="8"/>
        <v>0</v>
      </c>
      <c r="P9" s="42"/>
      <c r="Q9" s="42"/>
      <c r="R9" s="42">
        <v>58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</row>
    <row r="10" spans="1:34" ht="19.5" customHeight="1">
      <c r="A10" s="20">
        <v>4</v>
      </c>
      <c r="B10" s="71" t="s">
        <v>97</v>
      </c>
      <c r="C10" s="72" t="s">
        <v>98</v>
      </c>
      <c r="D10" s="42">
        <v>22</v>
      </c>
      <c r="E10" s="42">
        <f t="shared" si="0"/>
        <v>1</v>
      </c>
      <c r="F10" s="42">
        <f t="shared" si="1"/>
        <v>0</v>
      </c>
      <c r="G10" s="42">
        <f t="shared" si="2"/>
        <v>0</v>
      </c>
      <c r="H10" s="42">
        <f t="shared" si="9"/>
        <v>21</v>
      </c>
      <c r="I10" s="42">
        <f t="shared" si="3"/>
        <v>1</v>
      </c>
      <c r="J10" s="42">
        <f t="shared" si="4"/>
        <v>0</v>
      </c>
      <c r="K10" s="42">
        <f t="shared" si="5"/>
        <v>0</v>
      </c>
      <c r="L10" s="42">
        <v>11</v>
      </c>
      <c r="M10" s="42">
        <f t="shared" si="6"/>
        <v>1</v>
      </c>
      <c r="N10" s="42">
        <f t="shared" si="7"/>
        <v>1</v>
      </c>
      <c r="O10" s="42">
        <f t="shared" si="8"/>
        <v>0</v>
      </c>
      <c r="P10" s="42"/>
      <c r="Q10" s="42"/>
      <c r="R10" s="42">
        <v>54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</row>
    <row r="11" spans="1:34" ht="19.5" customHeight="1">
      <c r="A11" s="20">
        <v>5</v>
      </c>
      <c r="B11" s="71" t="s">
        <v>99</v>
      </c>
      <c r="C11" s="72" t="s">
        <v>100</v>
      </c>
      <c r="D11" s="42">
        <v>24</v>
      </c>
      <c r="E11" s="42">
        <f t="shared" si="0"/>
        <v>1</v>
      </c>
      <c r="F11" s="42">
        <f t="shared" si="1"/>
        <v>1</v>
      </c>
      <c r="G11" s="42">
        <f t="shared" si="2"/>
        <v>0</v>
      </c>
      <c r="H11" s="42">
        <f t="shared" si="9"/>
        <v>25</v>
      </c>
      <c r="I11" s="42">
        <f t="shared" si="3"/>
        <v>1</v>
      </c>
      <c r="J11" s="42">
        <f t="shared" si="4"/>
        <v>1</v>
      </c>
      <c r="K11" s="42">
        <f t="shared" si="5"/>
        <v>0</v>
      </c>
      <c r="L11" s="42">
        <v>12</v>
      </c>
      <c r="M11" s="42">
        <f t="shared" si="6"/>
        <v>1</v>
      </c>
      <c r="N11" s="42">
        <f t="shared" si="7"/>
        <v>1</v>
      </c>
      <c r="O11" s="42">
        <f t="shared" si="8"/>
        <v>0</v>
      </c>
      <c r="P11" s="42"/>
      <c r="Q11" s="42"/>
      <c r="R11" s="42">
        <v>61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</row>
    <row r="12" spans="1:34" ht="19.5" customHeight="1">
      <c r="A12" s="20">
        <v>6</v>
      </c>
      <c r="B12" s="71" t="s">
        <v>101</v>
      </c>
      <c r="C12" s="72" t="s">
        <v>102</v>
      </c>
      <c r="D12" s="42">
        <v>22</v>
      </c>
      <c r="E12" s="42">
        <f t="shared" si="0"/>
        <v>1</v>
      </c>
      <c r="F12" s="42">
        <f t="shared" si="1"/>
        <v>0</v>
      </c>
      <c r="G12" s="42">
        <f t="shared" si="2"/>
        <v>0</v>
      </c>
      <c r="H12" s="42">
        <f t="shared" si="9"/>
        <v>21</v>
      </c>
      <c r="I12" s="42">
        <f t="shared" si="3"/>
        <v>1</v>
      </c>
      <c r="J12" s="42">
        <f t="shared" si="4"/>
        <v>0</v>
      </c>
      <c r="K12" s="42">
        <f t="shared" si="5"/>
        <v>0</v>
      </c>
      <c r="L12" s="42">
        <v>11</v>
      </c>
      <c r="M12" s="42">
        <f t="shared" si="6"/>
        <v>1</v>
      </c>
      <c r="N12" s="42">
        <f t="shared" si="7"/>
        <v>1</v>
      </c>
      <c r="O12" s="42">
        <f t="shared" si="8"/>
        <v>0</v>
      </c>
      <c r="P12" s="42"/>
      <c r="Q12" s="42"/>
      <c r="R12" s="42">
        <v>54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</row>
    <row r="13" spans="1:34" ht="19.5" customHeight="1">
      <c r="A13" s="20">
        <v>7</v>
      </c>
      <c r="B13" s="71" t="s">
        <v>103</v>
      </c>
      <c r="C13" s="72" t="s">
        <v>104</v>
      </c>
      <c r="D13" s="42">
        <v>25</v>
      </c>
      <c r="E13" s="42">
        <f t="shared" si="0"/>
        <v>1</v>
      </c>
      <c r="F13" s="42">
        <f t="shared" si="1"/>
        <v>1</v>
      </c>
      <c r="G13" s="42">
        <f t="shared" si="2"/>
        <v>0</v>
      </c>
      <c r="H13" s="42">
        <f t="shared" si="9"/>
        <v>25.5</v>
      </c>
      <c r="I13" s="42">
        <f t="shared" si="3"/>
        <v>1</v>
      </c>
      <c r="J13" s="42">
        <f t="shared" si="4"/>
        <v>1</v>
      </c>
      <c r="K13" s="42">
        <f t="shared" si="5"/>
        <v>1</v>
      </c>
      <c r="L13" s="42">
        <v>12.5</v>
      </c>
      <c r="M13" s="42">
        <f t="shared" si="6"/>
        <v>1</v>
      </c>
      <c r="N13" s="42">
        <f t="shared" si="7"/>
        <v>1</v>
      </c>
      <c r="O13" s="42">
        <f t="shared" si="8"/>
        <v>0</v>
      </c>
      <c r="P13" s="42"/>
      <c r="Q13" s="42"/>
      <c r="R13" s="42">
        <v>63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</row>
    <row r="14" spans="1:34" ht="19.5" customHeight="1">
      <c r="A14" s="20">
        <v>8</v>
      </c>
      <c r="B14" s="71" t="s">
        <v>105</v>
      </c>
      <c r="C14" s="72" t="s">
        <v>106</v>
      </c>
      <c r="D14" s="42">
        <v>22</v>
      </c>
      <c r="E14" s="42">
        <f t="shared" si="0"/>
        <v>1</v>
      </c>
      <c r="F14" s="42">
        <f t="shared" si="1"/>
        <v>0</v>
      </c>
      <c r="G14" s="42">
        <f t="shared" si="2"/>
        <v>0</v>
      </c>
      <c r="H14" s="42">
        <f t="shared" si="9"/>
        <v>21</v>
      </c>
      <c r="I14" s="42">
        <f t="shared" si="3"/>
        <v>1</v>
      </c>
      <c r="J14" s="42">
        <f t="shared" si="4"/>
        <v>0</v>
      </c>
      <c r="K14" s="42">
        <f t="shared" si="5"/>
        <v>0</v>
      </c>
      <c r="L14" s="42">
        <v>11</v>
      </c>
      <c r="M14" s="42">
        <f t="shared" si="6"/>
        <v>1</v>
      </c>
      <c r="N14" s="42">
        <f t="shared" si="7"/>
        <v>1</v>
      </c>
      <c r="O14" s="42">
        <f t="shared" si="8"/>
        <v>0</v>
      </c>
      <c r="P14" s="42"/>
      <c r="Q14" s="42"/>
      <c r="R14" s="42">
        <v>54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</row>
    <row r="15" spans="1:34" ht="19.5" customHeight="1">
      <c r="A15" s="20">
        <v>9</v>
      </c>
      <c r="B15" s="71" t="s">
        <v>107</v>
      </c>
      <c r="C15" s="72" t="s">
        <v>108</v>
      </c>
      <c r="D15" s="42">
        <v>27</v>
      </c>
      <c r="E15" s="42">
        <f t="shared" si="0"/>
        <v>1</v>
      </c>
      <c r="F15" s="42">
        <f t="shared" si="1"/>
        <v>1</v>
      </c>
      <c r="G15" s="42">
        <f t="shared" si="2"/>
        <v>1</v>
      </c>
      <c r="H15" s="42">
        <f t="shared" si="9"/>
        <v>27.5</v>
      </c>
      <c r="I15" s="42">
        <f t="shared" si="3"/>
        <v>1</v>
      </c>
      <c r="J15" s="42">
        <f t="shared" si="4"/>
        <v>1</v>
      </c>
      <c r="K15" s="42">
        <f t="shared" si="5"/>
        <v>1</v>
      </c>
      <c r="L15" s="42">
        <v>13.5</v>
      </c>
      <c r="M15" s="42">
        <f t="shared" si="6"/>
        <v>1</v>
      </c>
      <c r="N15" s="42">
        <f t="shared" si="7"/>
        <v>1</v>
      </c>
      <c r="O15" s="42">
        <f t="shared" si="8"/>
        <v>1</v>
      </c>
      <c r="P15" s="42"/>
      <c r="Q15" s="42"/>
      <c r="R15" s="42">
        <v>68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</row>
    <row r="16" spans="1:34" ht="19.5" customHeight="1">
      <c r="A16" s="20">
        <v>10</v>
      </c>
      <c r="B16" s="71" t="s">
        <v>109</v>
      </c>
      <c r="C16" s="72" t="s">
        <v>110</v>
      </c>
      <c r="D16" s="42">
        <v>26</v>
      </c>
      <c r="E16" s="42">
        <f t="shared" si="0"/>
        <v>1</v>
      </c>
      <c r="F16" s="42">
        <f t="shared" si="1"/>
        <v>1</v>
      </c>
      <c r="G16" s="42">
        <f t="shared" si="2"/>
        <v>1</v>
      </c>
      <c r="H16" s="42">
        <f t="shared" si="9"/>
        <v>26</v>
      </c>
      <c r="I16" s="42">
        <f t="shared" si="3"/>
        <v>1</v>
      </c>
      <c r="J16" s="42">
        <f t="shared" si="4"/>
        <v>1</v>
      </c>
      <c r="K16" s="42">
        <f t="shared" si="5"/>
        <v>1</v>
      </c>
      <c r="L16" s="42">
        <v>13</v>
      </c>
      <c r="M16" s="42">
        <f t="shared" si="6"/>
        <v>1</v>
      </c>
      <c r="N16" s="42">
        <f t="shared" si="7"/>
        <v>1</v>
      </c>
      <c r="O16" s="42">
        <f t="shared" si="8"/>
        <v>1</v>
      </c>
      <c r="P16" s="42"/>
      <c r="Q16" s="42"/>
      <c r="R16" s="42">
        <v>65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</row>
    <row r="17" spans="1:34" ht="19.5" customHeight="1">
      <c r="A17" s="20">
        <v>11</v>
      </c>
      <c r="B17" s="71" t="s">
        <v>111</v>
      </c>
      <c r="C17" s="72" t="s">
        <v>112</v>
      </c>
      <c r="D17" s="42">
        <v>22</v>
      </c>
      <c r="E17" s="42">
        <f t="shared" si="0"/>
        <v>1</v>
      </c>
      <c r="F17" s="42">
        <f t="shared" si="1"/>
        <v>0</v>
      </c>
      <c r="G17" s="42">
        <f t="shared" si="2"/>
        <v>0</v>
      </c>
      <c r="H17" s="42">
        <f t="shared" si="9"/>
        <v>23</v>
      </c>
      <c r="I17" s="42">
        <f t="shared" si="3"/>
        <v>1</v>
      </c>
      <c r="J17" s="42">
        <f t="shared" si="4"/>
        <v>1</v>
      </c>
      <c r="K17" s="42">
        <f t="shared" si="5"/>
        <v>0</v>
      </c>
      <c r="L17" s="42">
        <v>11</v>
      </c>
      <c r="M17" s="42">
        <f t="shared" si="6"/>
        <v>1</v>
      </c>
      <c r="N17" s="42">
        <f t="shared" si="7"/>
        <v>1</v>
      </c>
      <c r="O17" s="42">
        <f t="shared" si="8"/>
        <v>0</v>
      </c>
      <c r="P17" s="42"/>
      <c r="Q17" s="42"/>
      <c r="R17" s="42">
        <v>56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</row>
    <row r="18" spans="1:34" ht="19.5" customHeight="1">
      <c r="A18" s="20">
        <v>12</v>
      </c>
      <c r="B18" s="71" t="s">
        <v>113</v>
      </c>
      <c r="C18" s="72" t="s">
        <v>114</v>
      </c>
      <c r="D18" s="42">
        <v>19</v>
      </c>
      <c r="E18" s="42">
        <f t="shared" si="0"/>
        <v>0</v>
      </c>
      <c r="F18" s="42">
        <f t="shared" si="1"/>
        <v>0</v>
      </c>
      <c r="G18" s="42">
        <f t="shared" si="2"/>
        <v>0</v>
      </c>
      <c r="H18" s="42">
        <f t="shared" si="9"/>
        <v>18.5</v>
      </c>
      <c r="I18" s="42">
        <f t="shared" si="3"/>
        <v>0</v>
      </c>
      <c r="J18" s="42">
        <f t="shared" si="4"/>
        <v>0</v>
      </c>
      <c r="K18" s="42">
        <f t="shared" si="5"/>
        <v>0</v>
      </c>
      <c r="L18" s="42">
        <v>9.5</v>
      </c>
      <c r="M18" s="42">
        <f t="shared" si="6"/>
        <v>0</v>
      </c>
      <c r="N18" s="42">
        <f t="shared" si="7"/>
        <v>0</v>
      </c>
      <c r="O18" s="42">
        <f t="shared" si="8"/>
        <v>0</v>
      </c>
      <c r="P18" s="42"/>
      <c r="Q18" s="42"/>
      <c r="R18" s="42">
        <v>47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</row>
    <row r="19" spans="1:34" ht="19.5" customHeight="1">
      <c r="A19" s="20">
        <v>13</v>
      </c>
      <c r="B19" s="71" t="s">
        <v>115</v>
      </c>
      <c r="C19" s="72" t="s">
        <v>116</v>
      </c>
      <c r="D19" s="42">
        <v>28</v>
      </c>
      <c r="E19" s="42">
        <f t="shared" si="0"/>
        <v>1</v>
      </c>
      <c r="F19" s="42">
        <f t="shared" si="1"/>
        <v>1</v>
      </c>
      <c r="G19" s="42">
        <f t="shared" si="2"/>
        <v>1</v>
      </c>
      <c r="H19" s="42">
        <f t="shared" si="9"/>
        <v>27</v>
      </c>
      <c r="I19" s="42">
        <f t="shared" si="3"/>
        <v>1</v>
      </c>
      <c r="J19" s="42">
        <f t="shared" si="4"/>
        <v>1</v>
      </c>
      <c r="K19" s="42">
        <f t="shared" si="5"/>
        <v>1</v>
      </c>
      <c r="L19" s="42">
        <v>14</v>
      </c>
      <c r="M19" s="42">
        <f t="shared" si="6"/>
        <v>1</v>
      </c>
      <c r="N19" s="42">
        <f t="shared" si="7"/>
        <v>1</v>
      </c>
      <c r="O19" s="42">
        <f t="shared" si="8"/>
        <v>1</v>
      </c>
      <c r="P19" s="42"/>
      <c r="Q19" s="42"/>
      <c r="R19" s="42">
        <v>69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</row>
    <row r="20" spans="1:34" ht="15.75" customHeight="1">
      <c r="A20" s="22"/>
      <c r="B20" s="22"/>
      <c r="C20" s="22"/>
      <c r="D20" s="22"/>
      <c r="E20" s="73">
        <f>COUNTIF(E7:E19,1)</f>
        <v>12</v>
      </c>
      <c r="F20" s="73">
        <f>COUNTIF(F7:F19,1)</f>
        <v>7</v>
      </c>
      <c r="G20" s="73">
        <f>COUNTIF(G7:G19,1)</f>
        <v>3</v>
      </c>
      <c r="H20" s="22"/>
      <c r="I20" s="73">
        <f>COUNTIF(I7:I19,1)</f>
        <v>12</v>
      </c>
      <c r="J20" s="73">
        <f>COUNTIF(J7:J19,1)</f>
        <v>8</v>
      </c>
      <c r="K20" s="73">
        <f>COUNTIF(K7:K19,1)</f>
        <v>4</v>
      </c>
      <c r="L20" s="22"/>
      <c r="M20" s="73">
        <f>COUNTIF(M7:M19,1)</f>
        <v>12</v>
      </c>
      <c r="N20" s="73">
        <f>COUNTIF(N7:N19,1)</f>
        <v>12</v>
      </c>
      <c r="O20" s="73">
        <f>COUNTIF(O7:O19,1)</f>
        <v>3</v>
      </c>
      <c r="P20" s="22"/>
      <c r="Q20" s="22"/>
      <c r="R20" s="22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</row>
    <row r="21" spans="1:34" ht="15.75" customHeight="1">
      <c r="A21" s="40"/>
      <c r="B21" s="40"/>
      <c r="C21" s="40"/>
      <c r="D21" s="40"/>
      <c r="E21" s="74">
        <f>IF(E20/13&gt;=0.7,1,0)</f>
        <v>1</v>
      </c>
      <c r="F21" s="74">
        <f>IF(F20/13&gt;=0.7,1,0)</f>
        <v>0</v>
      </c>
      <c r="G21" s="74">
        <f>IF(G20/13&gt;=0.7,1,0)</f>
        <v>0</v>
      </c>
      <c r="H21" s="40"/>
      <c r="I21" s="74">
        <f>IF(I20/13&gt;=0.7,1,0)</f>
        <v>1</v>
      </c>
      <c r="J21" s="74">
        <f>IF(J20/13&gt;=0.7,1,0)</f>
        <v>0</v>
      </c>
      <c r="K21" s="74">
        <f>IF(K20/13&gt;=0.7,1,0)</f>
        <v>0</v>
      </c>
      <c r="L21" s="40"/>
      <c r="M21" s="74">
        <f>IF(M20/13&gt;=0.7,1,0)</f>
        <v>1</v>
      </c>
      <c r="N21" s="74">
        <f>IF(N20/13&gt;=0.7,1,0)</f>
        <v>1</v>
      </c>
      <c r="O21" s="74">
        <f>IF(O20/13&gt;=0.7,1,0)</f>
        <v>0</v>
      </c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</row>
    <row r="22" spans="1:34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</row>
    <row r="23" spans="1:34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</row>
    <row r="24" spans="1:34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  <c r="AH24" s="40"/>
    </row>
    <row r="25" spans="1:34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</row>
    <row r="26" spans="1:34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</row>
    <row r="27" spans="1:34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</row>
    <row r="28" spans="1:34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</row>
    <row r="29" spans="1:34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</row>
    <row r="30" spans="1:34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</row>
    <row r="31" spans="1:34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</row>
    <row r="32" spans="1:34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</row>
    <row r="33" spans="1:34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</row>
    <row r="34" spans="1:34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</row>
    <row r="35" spans="1:34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</row>
    <row r="36" spans="1:34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</row>
    <row r="37" spans="1:34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</row>
    <row r="38" spans="1:34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</row>
    <row r="39" spans="1:34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</row>
    <row r="40" spans="1:34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</row>
    <row r="41" spans="1:34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</row>
    <row r="42" spans="1:34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</row>
    <row r="43" spans="1:34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</row>
    <row r="44" spans="1:34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</row>
    <row r="45" spans="1:34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</row>
    <row r="46" spans="1:34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</row>
    <row r="47" spans="1:34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</row>
    <row r="48" spans="1:34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</row>
    <row r="49" spans="1:34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</row>
    <row r="50" spans="1:34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</row>
    <row r="51" spans="1:34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</row>
    <row r="52" spans="1:34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</row>
    <row r="53" spans="1:34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</row>
    <row r="54" spans="1:34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</row>
    <row r="55" spans="1:34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</row>
    <row r="56" spans="1:34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</row>
    <row r="57" spans="1:34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  <c r="AH57" s="40"/>
    </row>
    <row r="58" spans="1:34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</row>
    <row r="59" spans="1:34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</row>
    <row r="60" spans="1:34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</row>
    <row r="61" spans="1:34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</row>
    <row r="62" spans="1:34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</row>
    <row r="63" spans="1:34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</row>
    <row r="64" spans="1:34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</row>
    <row r="65" spans="1:34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</row>
    <row r="66" spans="1:34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</row>
    <row r="67" spans="1:34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</row>
    <row r="68" spans="1:34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</row>
    <row r="69" spans="1:34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</row>
    <row r="70" spans="1:34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</row>
    <row r="71" spans="1:34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</row>
    <row r="72" spans="1:34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</row>
    <row r="73" spans="1:34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</row>
    <row r="74" spans="1:34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</row>
    <row r="75" spans="1:34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</row>
    <row r="76" spans="1:34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</row>
    <row r="77" spans="1:34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</row>
    <row r="78" spans="1:34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</row>
    <row r="79" spans="1:34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</row>
    <row r="80" spans="1:34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</row>
    <row r="81" spans="1:34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</row>
    <row r="82" spans="1:34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</row>
    <row r="83" spans="1:34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</row>
    <row r="84" spans="1:34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</row>
    <row r="85" spans="1:34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</row>
    <row r="86" spans="1:34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</row>
    <row r="87" spans="1:34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</row>
    <row r="88" spans="1:34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</row>
    <row r="89" spans="1:34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</row>
    <row r="90" spans="1:34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</row>
    <row r="91" spans="1:34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</row>
    <row r="92" spans="1:34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</row>
    <row r="93" spans="1:34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</row>
    <row r="94" spans="1:34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</row>
    <row r="95" spans="1:34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</row>
    <row r="96" spans="1:34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</row>
    <row r="97" spans="1:34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</row>
    <row r="98" spans="1:34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</row>
    <row r="99" spans="1:34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</row>
    <row r="100" spans="1:34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</row>
    <row r="101" spans="1:34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</row>
    <row r="102" spans="1:34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</row>
    <row r="103" spans="1:34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</row>
    <row r="104" spans="1:34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</row>
    <row r="105" spans="1:34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</row>
    <row r="106" spans="1:34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</row>
    <row r="107" spans="1:34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</row>
    <row r="108" spans="1:34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</row>
    <row r="109" spans="1:34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</row>
    <row r="110" spans="1:34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</row>
    <row r="111" spans="1:34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</row>
    <row r="112" spans="1:34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</row>
    <row r="113" spans="1:34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</row>
    <row r="114" spans="1:34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</row>
    <row r="115" spans="1:34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</row>
    <row r="116" spans="1:34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</row>
    <row r="117" spans="1:34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</row>
    <row r="118" spans="1:34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</row>
    <row r="119" spans="1:34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</row>
    <row r="120" spans="1:34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</row>
    <row r="121" spans="1:34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</row>
    <row r="122" spans="1:34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</row>
    <row r="123" spans="1:34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</row>
    <row r="124" spans="1:34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</row>
    <row r="125" spans="1:34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</row>
    <row r="126" spans="1:34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</row>
    <row r="127" spans="1:34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</row>
    <row r="128" spans="1:34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</row>
    <row r="129" spans="1:34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</row>
    <row r="130" spans="1:34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</row>
    <row r="131" spans="1:34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</row>
    <row r="132" spans="1:34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</row>
    <row r="133" spans="1:34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</row>
    <row r="134" spans="1:34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</row>
    <row r="135" spans="1:34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</row>
    <row r="136" spans="1:34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</row>
    <row r="137" spans="1:34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</row>
    <row r="138" spans="1:34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</row>
    <row r="139" spans="1:34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</row>
    <row r="140" spans="1:34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</row>
    <row r="141" spans="1:34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</row>
    <row r="142" spans="1:34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</row>
    <row r="143" spans="1:34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</row>
    <row r="144" spans="1:34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</row>
    <row r="145" spans="1:34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</row>
    <row r="146" spans="1:34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</row>
    <row r="147" spans="1:34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</row>
    <row r="148" spans="1:34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</row>
    <row r="149" spans="1:34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</row>
    <row r="150" spans="1:34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</row>
    <row r="151" spans="1:34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</row>
    <row r="152" spans="1:34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</row>
    <row r="153" spans="1:34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</row>
    <row r="154" spans="1:34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</row>
    <row r="155" spans="1:34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</row>
    <row r="156" spans="1:34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</row>
    <row r="157" spans="1:34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</row>
    <row r="158" spans="1:34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</row>
    <row r="159" spans="1:34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</row>
    <row r="160" spans="1:34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</row>
    <row r="161" spans="1:34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</row>
    <row r="162" spans="1:34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</row>
    <row r="163" spans="1:34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</row>
    <row r="164" spans="1:34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</row>
    <row r="165" spans="1:34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</row>
    <row r="166" spans="1:34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</row>
    <row r="167" spans="1:34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</row>
    <row r="168" spans="1:34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</row>
    <row r="169" spans="1:34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</row>
    <row r="170" spans="1:34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</row>
    <row r="171" spans="1:34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</row>
    <row r="172" spans="1:34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</row>
    <row r="173" spans="1:34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</row>
    <row r="174" spans="1:34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</row>
    <row r="175" spans="1:34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</row>
    <row r="176" spans="1:34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</row>
    <row r="177" spans="1:34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</row>
    <row r="178" spans="1:34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</row>
    <row r="179" spans="1:34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</row>
    <row r="180" spans="1:34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</row>
    <row r="181" spans="1:34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</row>
    <row r="182" spans="1:34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</row>
    <row r="183" spans="1:34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</row>
    <row r="184" spans="1:34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</row>
    <row r="185" spans="1:34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</row>
    <row r="186" spans="1:34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</row>
    <row r="187" spans="1:34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</row>
    <row r="188" spans="1:34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</row>
    <row r="189" spans="1:34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</row>
    <row r="190" spans="1:34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</row>
    <row r="191" spans="1:34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</row>
    <row r="192" spans="1:34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</row>
    <row r="193" spans="1:34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</row>
    <row r="194" spans="1:34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</row>
    <row r="195" spans="1:34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</row>
    <row r="196" spans="1:34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</row>
    <row r="197" spans="1:34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</row>
    <row r="198" spans="1:34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</row>
    <row r="199" spans="1:34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</row>
    <row r="200" spans="1:34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</row>
    <row r="201" spans="1:34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</row>
    <row r="202" spans="1:34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</row>
    <row r="203" spans="1:34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</row>
    <row r="204" spans="1:34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</row>
    <row r="205" spans="1:34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</row>
    <row r="206" spans="1:34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</row>
    <row r="207" spans="1:34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</row>
    <row r="208" spans="1:34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</row>
    <row r="209" spans="1:34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</row>
    <row r="210" spans="1:34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  <c r="AH210" s="40"/>
    </row>
    <row r="211" spans="1:34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  <c r="AH211" s="40"/>
    </row>
    <row r="212" spans="1:34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  <c r="AH212" s="40"/>
    </row>
    <row r="213" spans="1:34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  <c r="AH213" s="40"/>
    </row>
    <row r="214" spans="1:34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  <c r="AH214" s="40"/>
    </row>
    <row r="215" spans="1:34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  <c r="AH215" s="40"/>
    </row>
    <row r="216" spans="1:34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  <c r="AH216" s="40"/>
    </row>
    <row r="217" spans="1:34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  <c r="AH217" s="40"/>
    </row>
    <row r="218" spans="1:34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  <c r="AH218" s="40"/>
    </row>
    <row r="219" spans="1:34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  <c r="AH219" s="40"/>
    </row>
    <row r="220" spans="1:34" ht="15.75" customHeight="1"/>
    <row r="221" spans="1:34" ht="15.75" customHeight="1"/>
    <row r="222" spans="1:34" ht="15.75" customHeight="1"/>
    <row r="223" spans="1:34" ht="15.75" customHeight="1"/>
    <row r="224" spans="1:3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6">
    <mergeCell ref="K5:K6"/>
    <mergeCell ref="M5:M6"/>
    <mergeCell ref="N5:N6"/>
    <mergeCell ref="A1:R1"/>
    <mergeCell ref="A2:R2"/>
    <mergeCell ref="A3:R3"/>
    <mergeCell ref="A4:A6"/>
    <mergeCell ref="B4:B6"/>
    <mergeCell ref="D4:Q4"/>
    <mergeCell ref="R4:R5"/>
    <mergeCell ref="O5:O6"/>
    <mergeCell ref="E5:E6"/>
    <mergeCell ref="F5:F6"/>
    <mergeCell ref="G5:G6"/>
    <mergeCell ref="I5:I6"/>
    <mergeCell ref="J5:J6"/>
  </mergeCells>
  <conditionalFormatting sqref="E7:G19 I7:K19 M7:O19">
    <cfRule type="cellIs" dxfId="7" priority="1" operator="equal">
      <formula>0</formula>
    </cfRule>
  </conditionalFormatting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Y889"/>
  <sheetViews>
    <sheetView workbookViewId="0">
      <selection activeCell="H12" sqref="H12"/>
    </sheetView>
  </sheetViews>
  <sheetFormatPr defaultColWidth="12.625" defaultRowHeight="15" customHeight="1"/>
  <cols>
    <col min="1" max="1" width="8.75" customWidth="1"/>
    <col min="2" max="2" width="24.875" customWidth="1"/>
    <col min="3" max="3" width="30.875" customWidth="1"/>
    <col min="4" max="4" width="13.25" customWidth="1"/>
    <col min="5" max="5" width="10.875" customWidth="1"/>
    <col min="6" max="24" width="8.625" customWidth="1"/>
  </cols>
  <sheetData>
    <row r="1" spans="1:25" ht="21" customHeight="1">
      <c r="A1" s="110" t="s">
        <v>66</v>
      </c>
      <c r="B1" s="98"/>
      <c r="C1" s="98"/>
      <c r="D1" s="98"/>
      <c r="E1" s="98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</row>
    <row r="2" spans="1:25" ht="69" customHeight="1">
      <c r="A2" s="44" t="s">
        <v>67</v>
      </c>
      <c r="B2" s="44" t="s">
        <v>68</v>
      </c>
      <c r="C2" s="44" t="s">
        <v>69</v>
      </c>
      <c r="D2" s="30" t="s">
        <v>70</v>
      </c>
      <c r="E2" s="67" t="s">
        <v>71</v>
      </c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</row>
    <row r="3" spans="1:25" ht="15.75" customHeight="1">
      <c r="A3" s="20">
        <v>1</v>
      </c>
      <c r="B3" s="71" t="s">
        <v>91</v>
      </c>
      <c r="C3" s="72" t="s">
        <v>92</v>
      </c>
      <c r="D3" s="66">
        <v>51</v>
      </c>
      <c r="E3" s="68" t="str">
        <f>IF(D3&lt;=56,"Y","N")</f>
        <v>Y</v>
      </c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</row>
    <row r="4" spans="1:25" ht="15.75" customHeight="1">
      <c r="A4" s="20">
        <v>2</v>
      </c>
      <c r="B4" s="71" t="s">
        <v>93</v>
      </c>
      <c r="C4" s="72" t="s">
        <v>94</v>
      </c>
      <c r="D4" s="22">
        <v>61</v>
      </c>
      <c r="E4" s="68" t="str">
        <f t="shared" ref="E4:E15" si="0">IF(D4&lt;=56,"Y","N")</f>
        <v>N</v>
      </c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25" ht="15.75" customHeight="1">
      <c r="A5" s="20">
        <v>3</v>
      </c>
      <c r="B5" s="71" t="s">
        <v>95</v>
      </c>
      <c r="C5" s="72" t="s">
        <v>96</v>
      </c>
      <c r="D5" s="22">
        <v>58</v>
      </c>
      <c r="E5" s="68" t="str">
        <f t="shared" si="0"/>
        <v>N</v>
      </c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</row>
    <row r="6" spans="1:25" ht="15.75" customHeight="1">
      <c r="A6" s="20">
        <v>4</v>
      </c>
      <c r="B6" s="71" t="s">
        <v>97</v>
      </c>
      <c r="C6" s="72" t="s">
        <v>98</v>
      </c>
      <c r="D6" s="22">
        <v>54</v>
      </c>
      <c r="E6" s="68" t="str">
        <f t="shared" si="0"/>
        <v>Y</v>
      </c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</row>
    <row r="7" spans="1:25" ht="15.75" customHeight="1">
      <c r="A7" s="20">
        <v>5</v>
      </c>
      <c r="B7" s="71" t="s">
        <v>99</v>
      </c>
      <c r="C7" s="72" t="s">
        <v>100</v>
      </c>
      <c r="D7" s="22">
        <v>61</v>
      </c>
      <c r="E7" s="68" t="str">
        <f t="shared" si="0"/>
        <v>N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ht="15.75" customHeight="1">
      <c r="A8" s="20">
        <v>6</v>
      </c>
      <c r="B8" s="71" t="s">
        <v>101</v>
      </c>
      <c r="C8" s="72" t="s">
        <v>102</v>
      </c>
      <c r="D8" s="22">
        <v>54</v>
      </c>
      <c r="E8" s="68" t="str">
        <f t="shared" si="0"/>
        <v>Y</v>
      </c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</row>
    <row r="9" spans="1:25" ht="15.75" customHeight="1">
      <c r="A9" s="20">
        <v>7</v>
      </c>
      <c r="B9" s="71" t="s">
        <v>103</v>
      </c>
      <c r="C9" s="72" t="s">
        <v>104</v>
      </c>
      <c r="D9" s="22">
        <v>63</v>
      </c>
      <c r="E9" s="68" t="str">
        <f t="shared" si="0"/>
        <v>N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</row>
    <row r="10" spans="1:25" ht="15.75" customHeight="1">
      <c r="A10" s="20">
        <v>8</v>
      </c>
      <c r="B10" s="71" t="s">
        <v>105</v>
      </c>
      <c r="C10" s="72" t="s">
        <v>106</v>
      </c>
      <c r="D10" s="22">
        <v>54</v>
      </c>
      <c r="E10" s="68" t="str">
        <f t="shared" si="0"/>
        <v>Y</v>
      </c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</row>
    <row r="11" spans="1:25" ht="15.75" customHeight="1">
      <c r="A11" s="20">
        <v>9</v>
      </c>
      <c r="B11" s="71" t="s">
        <v>107</v>
      </c>
      <c r="C11" s="72" t="s">
        <v>108</v>
      </c>
      <c r="D11" s="22">
        <v>68</v>
      </c>
      <c r="E11" s="68" t="str">
        <f t="shared" si="0"/>
        <v>N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</row>
    <row r="12" spans="1:25" ht="15.75" customHeight="1">
      <c r="A12" s="20">
        <v>10</v>
      </c>
      <c r="B12" s="71" t="s">
        <v>109</v>
      </c>
      <c r="C12" s="72" t="s">
        <v>110</v>
      </c>
      <c r="D12" s="22">
        <v>65</v>
      </c>
      <c r="E12" s="68" t="str">
        <f t="shared" si="0"/>
        <v>N</v>
      </c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</row>
    <row r="13" spans="1:25" ht="15.75" customHeight="1">
      <c r="A13" s="20">
        <v>11</v>
      </c>
      <c r="B13" s="71" t="s">
        <v>111</v>
      </c>
      <c r="C13" s="72" t="s">
        <v>112</v>
      </c>
      <c r="D13" s="22">
        <v>56</v>
      </c>
      <c r="E13" s="68" t="str">
        <f t="shared" si="0"/>
        <v>Y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</row>
    <row r="14" spans="1:25" ht="15.75" customHeight="1">
      <c r="A14" s="20">
        <v>12</v>
      </c>
      <c r="B14" s="71" t="s">
        <v>113</v>
      </c>
      <c r="C14" s="72" t="s">
        <v>114</v>
      </c>
      <c r="D14" s="22">
        <v>47</v>
      </c>
      <c r="E14" s="68" t="str">
        <f t="shared" si="0"/>
        <v>Y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</row>
    <row r="15" spans="1:25" ht="15.75" customHeight="1">
      <c r="A15" s="20">
        <v>13</v>
      </c>
      <c r="B15" s="71" t="s">
        <v>115</v>
      </c>
      <c r="C15" s="72" t="s">
        <v>116</v>
      </c>
      <c r="D15" s="22">
        <v>69</v>
      </c>
      <c r="E15" s="68" t="str">
        <f t="shared" si="0"/>
        <v>N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</row>
    <row r="16" spans="1:25" ht="14.25" customHeight="1">
      <c r="A16" s="43"/>
      <c r="B16" s="43"/>
      <c r="C16" s="43"/>
      <c r="D16" s="40"/>
      <c r="E16" s="46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</row>
    <row r="17" spans="1:25" ht="14.25" customHeight="1">
      <c r="A17" s="43"/>
      <c r="B17" s="43"/>
      <c r="C17" s="43"/>
      <c r="D17" s="40"/>
      <c r="E17" s="40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</row>
    <row r="18" spans="1:25" ht="14.25" customHeight="1">
      <c r="A18" s="43"/>
      <c r="B18" s="43"/>
      <c r="C18" s="43"/>
      <c r="D18" s="40"/>
      <c r="E18" s="40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</row>
    <row r="19" spans="1:25" ht="14.25" customHeight="1">
      <c r="A19" s="43"/>
      <c r="B19" s="43"/>
      <c r="C19" s="43"/>
      <c r="D19" s="40"/>
      <c r="E19" s="40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</row>
    <row r="20" spans="1:25" ht="14.25" customHeight="1">
      <c r="A20" s="43"/>
      <c r="B20" s="43"/>
      <c r="C20" s="43"/>
      <c r="D20" s="40"/>
      <c r="E20" s="40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</row>
    <row r="21" spans="1:25" ht="14.25" customHeight="1">
      <c r="A21" s="43"/>
      <c r="B21" s="43"/>
      <c r="C21" s="43"/>
      <c r="D21" s="40"/>
      <c r="E21" s="40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</row>
    <row r="22" spans="1:25" ht="14.25" customHeight="1">
      <c r="A22" s="43"/>
      <c r="B22" s="43"/>
      <c r="C22" s="43"/>
      <c r="D22" s="40"/>
      <c r="E22" s="40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</row>
    <row r="23" spans="1:25" ht="14.25" customHeight="1">
      <c r="A23" s="43"/>
      <c r="B23" s="43"/>
      <c r="C23" s="43"/>
      <c r="D23" s="40"/>
      <c r="E23" s="40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</row>
    <row r="24" spans="1:25" ht="14.25" customHeight="1">
      <c r="A24" s="43"/>
      <c r="B24" s="43"/>
      <c r="C24" s="43"/>
      <c r="D24" s="40"/>
      <c r="E24" s="40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</row>
    <row r="25" spans="1:25" ht="14.25" customHeight="1">
      <c r="A25" s="43"/>
      <c r="B25" s="43"/>
      <c r="C25" s="43"/>
      <c r="D25" s="40"/>
      <c r="E25" s="40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</row>
    <row r="26" spans="1:25" ht="14.25" customHeight="1">
      <c r="A26" s="43"/>
      <c r="B26" s="43"/>
      <c r="C26" s="43"/>
      <c r="D26" s="40"/>
      <c r="E26" s="40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</row>
    <row r="27" spans="1:25" ht="14.25" customHeight="1">
      <c r="A27" s="43"/>
      <c r="B27" s="43"/>
      <c r="C27" s="43"/>
      <c r="D27" s="40"/>
      <c r="E27" s="40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</row>
    <row r="28" spans="1:25" ht="14.25" customHeight="1">
      <c r="A28" s="43"/>
      <c r="B28" s="43"/>
      <c r="C28" s="43"/>
      <c r="D28" s="40"/>
      <c r="E28" s="40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</row>
    <row r="29" spans="1:25" ht="14.25" customHeight="1">
      <c r="A29" s="43"/>
      <c r="B29" s="43"/>
      <c r="C29" s="43"/>
      <c r="D29" s="40"/>
      <c r="E29" s="40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</row>
    <row r="30" spans="1:25" ht="14.25" customHeight="1">
      <c r="A30" s="43"/>
      <c r="B30" s="43"/>
      <c r="C30" s="43"/>
      <c r="D30" s="40"/>
      <c r="E30" s="40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</row>
    <row r="31" spans="1:25" ht="14.25" customHeight="1">
      <c r="A31" s="43"/>
      <c r="B31" s="43"/>
      <c r="C31" s="43"/>
      <c r="D31" s="40"/>
      <c r="E31" s="40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</row>
    <row r="32" spans="1:25" ht="14.25" customHeight="1">
      <c r="A32" s="43"/>
      <c r="B32" s="43"/>
      <c r="C32" s="43"/>
      <c r="D32" s="40"/>
      <c r="E32" s="40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</row>
    <row r="33" spans="1:25" ht="14.25" customHeight="1">
      <c r="A33" s="43"/>
      <c r="B33" s="43"/>
      <c r="C33" s="43"/>
      <c r="D33" s="40"/>
      <c r="E33" s="40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</row>
    <row r="34" spans="1:25" ht="14.25" customHeight="1">
      <c r="A34" s="43"/>
      <c r="B34" s="43"/>
      <c r="C34" s="43"/>
      <c r="D34" s="40"/>
      <c r="E34" s="40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</row>
    <row r="35" spans="1:25" ht="14.25" customHeight="1">
      <c r="A35" s="43"/>
      <c r="B35" s="43"/>
      <c r="C35" s="43"/>
      <c r="D35" s="40"/>
      <c r="E35" s="40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</row>
    <row r="36" spans="1:25" ht="14.25" customHeight="1">
      <c r="A36" s="43"/>
      <c r="B36" s="43"/>
      <c r="C36" s="43"/>
      <c r="D36" s="40"/>
      <c r="E36" s="40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</row>
    <row r="37" spans="1:25" ht="14.25" customHeight="1">
      <c r="A37" s="43"/>
      <c r="B37" s="43"/>
      <c r="C37" s="43"/>
      <c r="D37" s="40"/>
      <c r="E37" s="40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</row>
    <row r="38" spans="1:25" ht="14.25" customHeight="1">
      <c r="A38" s="43"/>
      <c r="B38" s="43"/>
      <c r="C38" s="43"/>
      <c r="D38" s="40"/>
      <c r="E38" s="40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</row>
    <row r="39" spans="1:25" ht="14.25" customHeight="1">
      <c r="A39" s="43"/>
      <c r="B39" s="43"/>
      <c r="C39" s="43"/>
      <c r="D39" s="40"/>
      <c r="E39" s="40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</row>
    <row r="40" spans="1:25" ht="14.25" customHeight="1">
      <c r="A40" s="43"/>
      <c r="B40" s="43"/>
      <c r="C40" s="43"/>
      <c r="D40" s="40"/>
      <c r="E40" s="40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</row>
    <row r="41" spans="1:25" ht="14.25" customHeight="1">
      <c r="A41" s="43"/>
      <c r="B41" s="43"/>
      <c r="C41" s="43"/>
      <c r="D41" s="40"/>
      <c r="E41" s="40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</row>
    <row r="42" spans="1:25" ht="14.25" customHeight="1">
      <c r="A42" s="43"/>
      <c r="B42" s="43"/>
      <c r="C42" s="43"/>
      <c r="D42" s="40"/>
      <c r="E42" s="40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</row>
    <row r="43" spans="1:25" ht="14.25" customHeight="1">
      <c r="A43" s="43"/>
      <c r="B43" s="43"/>
      <c r="C43" s="43"/>
      <c r="D43" s="40"/>
      <c r="E43" s="40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</row>
    <row r="44" spans="1:25" ht="14.25" customHeight="1">
      <c r="A44" s="43"/>
      <c r="B44" s="43"/>
      <c r="C44" s="43"/>
      <c r="D44" s="40"/>
      <c r="E44" s="40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</row>
    <row r="45" spans="1:25" ht="14.25" customHeight="1">
      <c r="A45" s="43"/>
      <c r="B45" s="43"/>
      <c r="C45" s="43"/>
      <c r="D45" s="40"/>
      <c r="E45" s="40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</row>
    <row r="46" spans="1:25" ht="14.25" customHeight="1">
      <c r="A46" s="43"/>
      <c r="B46" s="43"/>
      <c r="C46" s="43"/>
      <c r="D46" s="40"/>
      <c r="E46" s="40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</row>
    <row r="47" spans="1:25" ht="14.25" customHeight="1">
      <c r="A47" s="43"/>
      <c r="B47" s="43"/>
      <c r="C47" s="43"/>
      <c r="D47" s="40"/>
      <c r="E47" s="40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</row>
    <row r="48" spans="1:25" ht="14.25" customHeight="1">
      <c r="A48" s="43"/>
      <c r="B48" s="43"/>
      <c r="C48" s="43"/>
      <c r="D48" s="40"/>
      <c r="E48" s="40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</row>
    <row r="49" spans="1:25" ht="14.25" customHeight="1">
      <c r="A49" s="43"/>
      <c r="B49" s="43"/>
      <c r="C49" s="43"/>
      <c r="D49" s="40"/>
      <c r="E49" s="40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</row>
    <row r="50" spans="1:25" ht="14.25" customHeight="1">
      <c r="A50" s="43"/>
      <c r="B50" s="43"/>
      <c r="C50" s="43"/>
      <c r="D50" s="40"/>
      <c r="E50" s="40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</row>
    <row r="51" spans="1:25" ht="14.25" customHeight="1">
      <c r="A51" s="43"/>
      <c r="B51" s="43"/>
      <c r="C51" s="43"/>
      <c r="D51" s="40"/>
      <c r="E51" s="40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</row>
    <row r="52" spans="1:25" ht="14.25" customHeight="1">
      <c r="A52" s="43"/>
      <c r="B52" s="43"/>
      <c r="C52" s="43"/>
      <c r="D52" s="40"/>
      <c r="E52" s="40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</row>
    <row r="53" spans="1:25" ht="14.25" customHeight="1">
      <c r="A53" s="43"/>
      <c r="B53" s="43"/>
      <c r="C53" s="43"/>
      <c r="D53" s="40"/>
      <c r="E53" s="40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</row>
    <row r="54" spans="1:25" ht="14.25" customHeight="1">
      <c r="A54" s="43"/>
      <c r="B54" s="43"/>
      <c r="C54" s="43"/>
      <c r="D54" s="40"/>
      <c r="E54" s="40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</row>
    <row r="55" spans="1:25" ht="14.25" customHeight="1">
      <c r="A55" s="43"/>
      <c r="B55" s="43"/>
      <c r="C55" s="43"/>
      <c r="D55" s="40"/>
      <c r="E55" s="40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</row>
    <row r="56" spans="1:25" ht="14.25" customHeight="1">
      <c r="A56" s="43"/>
      <c r="B56" s="43"/>
      <c r="C56" s="43"/>
      <c r="D56" s="40"/>
      <c r="E56" s="40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</row>
    <row r="57" spans="1:25" ht="14.25" customHeight="1">
      <c r="A57" s="43"/>
      <c r="B57" s="43"/>
      <c r="C57" s="43"/>
      <c r="D57" s="40"/>
      <c r="E57" s="40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</row>
    <row r="58" spans="1:25" ht="14.25" customHeight="1">
      <c r="A58" s="43"/>
      <c r="B58" s="43"/>
      <c r="C58" s="43"/>
      <c r="D58" s="40"/>
      <c r="E58" s="40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</row>
    <row r="59" spans="1:25" ht="14.25" customHeight="1">
      <c r="A59" s="43"/>
      <c r="B59" s="43"/>
      <c r="C59" s="43"/>
      <c r="D59" s="40"/>
      <c r="E59" s="40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</row>
    <row r="60" spans="1:25" ht="14.25" customHeight="1">
      <c r="A60" s="43"/>
      <c r="B60" s="43"/>
      <c r="C60" s="43"/>
      <c r="D60" s="40"/>
      <c r="E60" s="40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</row>
    <row r="61" spans="1:25" ht="14.25" customHeight="1">
      <c r="A61" s="43"/>
      <c r="B61" s="43"/>
      <c r="C61" s="43"/>
      <c r="D61" s="40"/>
      <c r="E61" s="40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</row>
    <row r="62" spans="1:25" ht="14.25" customHeight="1">
      <c r="A62" s="43"/>
      <c r="B62" s="43"/>
      <c r="C62" s="43"/>
      <c r="D62" s="40"/>
      <c r="E62" s="40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</row>
    <row r="63" spans="1:25" ht="14.25" customHeight="1">
      <c r="A63" s="43"/>
      <c r="B63" s="43"/>
      <c r="C63" s="43"/>
      <c r="D63" s="40"/>
      <c r="E63" s="40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</row>
    <row r="64" spans="1:25" ht="14.25" customHeight="1">
      <c r="A64" s="43"/>
      <c r="B64" s="43"/>
      <c r="C64" s="43"/>
      <c r="D64" s="40"/>
      <c r="E64" s="40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</row>
    <row r="65" spans="1:25" ht="14.25" customHeight="1">
      <c r="A65" s="43"/>
      <c r="B65" s="43"/>
      <c r="C65" s="43"/>
      <c r="D65" s="40"/>
      <c r="E65" s="40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</row>
    <row r="66" spans="1:25" ht="14.25" customHeight="1">
      <c r="A66" s="43"/>
      <c r="B66" s="43"/>
      <c r="C66" s="43"/>
      <c r="D66" s="40"/>
      <c r="E66" s="40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</row>
    <row r="67" spans="1:25" ht="14.25" customHeight="1">
      <c r="A67" s="43"/>
      <c r="B67" s="43"/>
      <c r="C67" s="43"/>
      <c r="D67" s="40"/>
      <c r="E67" s="40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</row>
    <row r="68" spans="1:25" ht="14.25" customHeight="1">
      <c r="A68" s="43"/>
      <c r="B68" s="43"/>
      <c r="C68" s="43"/>
      <c r="D68" s="40"/>
      <c r="E68" s="40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</row>
    <row r="69" spans="1:25" ht="14.25" customHeight="1">
      <c r="A69" s="43"/>
      <c r="B69" s="43"/>
      <c r="C69" s="43"/>
      <c r="D69" s="40"/>
      <c r="E69" s="40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</row>
    <row r="70" spans="1:25" ht="14.25" customHeight="1">
      <c r="A70" s="43"/>
      <c r="B70" s="43"/>
      <c r="C70" s="43"/>
      <c r="D70" s="40"/>
      <c r="E70" s="40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</row>
    <row r="71" spans="1:25" ht="14.25" customHeight="1">
      <c r="A71" s="43"/>
      <c r="B71" s="43"/>
      <c r="C71" s="43"/>
      <c r="D71" s="40"/>
      <c r="E71" s="40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</row>
    <row r="72" spans="1:25" ht="14.25" customHeight="1">
      <c r="A72" s="43"/>
      <c r="B72" s="43"/>
      <c r="C72" s="43"/>
      <c r="D72" s="40"/>
      <c r="E72" s="40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</row>
    <row r="73" spans="1:25" ht="14.25" customHeight="1">
      <c r="A73" s="43"/>
      <c r="B73" s="43"/>
      <c r="C73" s="43"/>
      <c r="D73" s="40"/>
      <c r="E73" s="40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</row>
    <row r="74" spans="1:25" ht="14.25" customHeight="1">
      <c r="A74" s="43"/>
      <c r="B74" s="43"/>
      <c r="C74" s="43"/>
      <c r="D74" s="40"/>
      <c r="E74" s="40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</row>
    <row r="75" spans="1:25" ht="14.25" customHeight="1">
      <c r="A75" s="43"/>
      <c r="B75" s="43"/>
      <c r="C75" s="43"/>
      <c r="D75" s="40"/>
      <c r="E75" s="40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</row>
    <row r="76" spans="1:25" ht="14.25" customHeight="1">
      <c r="A76" s="43"/>
      <c r="B76" s="43"/>
      <c r="C76" s="43"/>
      <c r="D76" s="40"/>
      <c r="E76" s="40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</row>
    <row r="77" spans="1:25" ht="14.25" customHeight="1">
      <c r="A77" s="43"/>
      <c r="B77" s="43"/>
      <c r="C77" s="43"/>
      <c r="D77" s="40"/>
      <c r="E77" s="40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</row>
    <row r="78" spans="1:25" ht="14.25" customHeight="1">
      <c r="A78" s="43"/>
      <c r="B78" s="43"/>
      <c r="C78" s="43"/>
      <c r="D78" s="40"/>
      <c r="E78" s="40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</row>
    <row r="79" spans="1:25" ht="14.25" customHeight="1">
      <c r="A79" s="43"/>
      <c r="B79" s="43"/>
      <c r="C79" s="43"/>
      <c r="D79" s="40"/>
      <c r="E79" s="40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</row>
    <row r="80" spans="1:25" ht="14.25" customHeight="1">
      <c r="A80" s="43"/>
      <c r="B80" s="43"/>
      <c r="C80" s="43"/>
      <c r="D80" s="40"/>
      <c r="E80" s="40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</row>
    <row r="81" spans="1:25" ht="14.25" customHeight="1">
      <c r="A81" s="43"/>
      <c r="B81" s="43"/>
      <c r="C81" s="43"/>
      <c r="D81" s="40"/>
      <c r="E81" s="40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</row>
    <row r="82" spans="1:25" ht="14.25" customHeight="1">
      <c r="A82" s="43"/>
      <c r="B82" s="43"/>
      <c r="C82" s="43"/>
      <c r="D82" s="40"/>
      <c r="E82" s="40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</row>
    <row r="83" spans="1:25" ht="14.25" customHeight="1">
      <c r="A83" s="43"/>
      <c r="B83" s="43"/>
      <c r="C83" s="43"/>
      <c r="D83" s="40"/>
      <c r="E83" s="40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</row>
    <row r="84" spans="1:25" ht="14.25" customHeight="1">
      <c r="A84" s="43"/>
      <c r="B84" s="43"/>
      <c r="C84" s="43"/>
      <c r="D84" s="40"/>
      <c r="E84" s="40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</row>
    <row r="85" spans="1:25" ht="14.25" customHeight="1">
      <c r="A85" s="43"/>
      <c r="B85" s="43"/>
      <c r="C85" s="43"/>
      <c r="D85" s="40"/>
      <c r="E85" s="40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</row>
    <row r="86" spans="1:25" ht="14.25" customHeight="1">
      <c r="A86" s="43"/>
      <c r="B86" s="43"/>
      <c r="C86" s="43"/>
      <c r="D86" s="40"/>
      <c r="E86" s="40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</row>
    <row r="87" spans="1:25" ht="14.25" customHeight="1">
      <c r="A87" s="43"/>
      <c r="B87" s="43"/>
      <c r="C87" s="43"/>
      <c r="D87" s="40"/>
      <c r="E87" s="40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</row>
    <row r="88" spans="1:25" ht="14.25" customHeight="1">
      <c r="A88" s="43"/>
      <c r="B88" s="43"/>
      <c r="C88" s="43"/>
      <c r="D88" s="40"/>
      <c r="E88" s="40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</row>
    <row r="89" spans="1:25" ht="14.25" customHeight="1">
      <c r="A89" s="43"/>
      <c r="B89" s="43"/>
      <c r="C89" s="43"/>
      <c r="D89" s="40"/>
      <c r="E89" s="40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</row>
    <row r="90" spans="1:25" ht="14.25" customHeight="1">
      <c r="A90" s="43"/>
      <c r="B90" s="43"/>
      <c r="C90" s="43"/>
      <c r="D90" s="40"/>
      <c r="E90" s="40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</row>
    <row r="91" spans="1:25" ht="14.25" customHeight="1">
      <c r="A91" s="43"/>
      <c r="B91" s="43"/>
      <c r="C91" s="43"/>
      <c r="D91" s="40"/>
      <c r="E91" s="40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</row>
    <row r="92" spans="1:25" ht="14.25" customHeight="1">
      <c r="A92" s="43"/>
      <c r="B92" s="43"/>
      <c r="C92" s="43"/>
      <c r="D92" s="40"/>
      <c r="E92" s="40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5" ht="14.25" customHeight="1">
      <c r="A93" s="43"/>
      <c r="B93" s="43"/>
      <c r="C93" s="43"/>
      <c r="D93" s="40"/>
      <c r="E93" s="40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5" ht="14.25" customHeight="1">
      <c r="A94" s="43"/>
      <c r="B94" s="43"/>
      <c r="C94" s="43"/>
      <c r="D94" s="40"/>
      <c r="E94" s="40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</row>
    <row r="95" spans="1:25" ht="14.25" customHeight="1">
      <c r="A95" s="43"/>
      <c r="B95" s="43"/>
      <c r="C95" s="43"/>
      <c r="D95" s="40"/>
      <c r="E95" s="40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</row>
    <row r="96" spans="1:25" ht="14.25" customHeight="1">
      <c r="A96" s="43"/>
      <c r="B96" s="43"/>
      <c r="C96" s="43"/>
      <c r="D96" s="40"/>
      <c r="E96" s="40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</row>
    <row r="97" spans="1:25" ht="14.25" customHeight="1">
      <c r="A97" s="43"/>
      <c r="B97" s="43"/>
      <c r="C97" s="43"/>
      <c r="D97" s="40"/>
      <c r="E97" s="40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</row>
    <row r="98" spans="1:25" ht="14.25" customHeight="1">
      <c r="A98" s="43"/>
      <c r="B98" s="43"/>
      <c r="C98" s="43"/>
      <c r="D98" s="40"/>
      <c r="E98" s="40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</row>
    <row r="99" spans="1:25" ht="14.25" customHeight="1">
      <c r="A99" s="43"/>
      <c r="B99" s="43"/>
      <c r="C99" s="43"/>
      <c r="D99" s="40"/>
      <c r="E99" s="40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</row>
    <row r="100" spans="1:25" ht="14.25" customHeight="1">
      <c r="A100" s="43"/>
      <c r="B100" s="43"/>
      <c r="C100" s="43"/>
      <c r="D100" s="40"/>
      <c r="E100" s="40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</row>
    <row r="101" spans="1:25" ht="14.25" customHeight="1">
      <c r="A101" s="43"/>
      <c r="B101" s="43"/>
      <c r="C101" s="43"/>
      <c r="D101" s="40"/>
      <c r="E101" s="40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</row>
    <row r="102" spans="1:25" ht="14.25" customHeight="1">
      <c r="A102" s="43"/>
      <c r="B102" s="43"/>
      <c r="C102" s="43"/>
      <c r="D102" s="40"/>
      <c r="E102" s="40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</row>
    <row r="103" spans="1:25" ht="14.25" customHeight="1">
      <c r="A103" s="43"/>
      <c r="B103" s="43"/>
      <c r="C103" s="43"/>
      <c r="D103" s="40"/>
      <c r="E103" s="40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</row>
    <row r="104" spans="1:25" ht="14.25" customHeight="1">
      <c r="A104" s="43"/>
      <c r="B104" s="43"/>
      <c r="C104" s="43"/>
      <c r="D104" s="40"/>
      <c r="E104" s="40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</row>
    <row r="105" spans="1:25" ht="14.25" customHeight="1">
      <c r="A105" s="43"/>
      <c r="B105" s="43"/>
      <c r="C105" s="43"/>
      <c r="D105" s="40"/>
      <c r="E105" s="40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</row>
    <row r="106" spans="1:25" ht="14.25" customHeight="1">
      <c r="A106" s="43"/>
      <c r="B106" s="43"/>
      <c r="C106" s="43"/>
      <c r="D106" s="40"/>
      <c r="E106" s="40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</row>
    <row r="107" spans="1:25" ht="14.25" customHeight="1">
      <c r="A107" s="43"/>
      <c r="B107" s="43"/>
      <c r="C107" s="43"/>
      <c r="D107" s="40"/>
      <c r="E107" s="40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</row>
    <row r="108" spans="1:25" ht="14.25" customHeight="1">
      <c r="A108" s="43"/>
      <c r="B108" s="43"/>
      <c r="C108" s="43"/>
      <c r="D108" s="40"/>
      <c r="E108" s="40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</row>
    <row r="109" spans="1:25" ht="14.25" customHeight="1">
      <c r="A109" s="43"/>
      <c r="B109" s="43"/>
      <c r="C109" s="43"/>
      <c r="D109" s="40"/>
      <c r="E109" s="40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</row>
    <row r="110" spans="1:25" ht="14.25" customHeight="1">
      <c r="A110" s="43"/>
      <c r="B110" s="43"/>
      <c r="C110" s="43"/>
      <c r="D110" s="40"/>
      <c r="E110" s="40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</row>
    <row r="111" spans="1:25" ht="14.25" customHeight="1">
      <c r="A111" s="43"/>
      <c r="B111" s="43"/>
      <c r="C111" s="43"/>
      <c r="D111" s="40"/>
      <c r="E111" s="40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</row>
    <row r="112" spans="1:25" ht="14.25" customHeight="1">
      <c r="A112" s="43"/>
      <c r="B112" s="43"/>
      <c r="C112" s="43"/>
      <c r="D112" s="40"/>
      <c r="E112" s="40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</row>
    <row r="113" spans="1:25" ht="14.25" customHeight="1">
      <c r="A113" s="43"/>
      <c r="B113" s="43"/>
      <c r="C113" s="43"/>
      <c r="D113" s="40"/>
      <c r="E113" s="40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</row>
    <row r="114" spans="1:25" ht="14.25" customHeight="1">
      <c r="A114" s="43"/>
      <c r="B114" s="43"/>
      <c r="C114" s="43"/>
      <c r="D114" s="40"/>
      <c r="E114" s="40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</row>
    <row r="115" spans="1:25" ht="14.25" customHeight="1">
      <c r="A115" s="43"/>
      <c r="B115" s="43"/>
      <c r="C115" s="43"/>
      <c r="D115" s="40"/>
      <c r="E115" s="40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</row>
    <row r="116" spans="1:25" ht="14.25" customHeight="1">
      <c r="A116" s="43"/>
      <c r="B116" s="43"/>
      <c r="C116" s="43"/>
      <c r="D116" s="40"/>
      <c r="E116" s="40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</row>
    <row r="117" spans="1:25" ht="14.25" customHeight="1">
      <c r="A117" s="43"/>
      <c r="B117" s="43"/>
      <c r="C117" s="43"/>
      <c r="D117" s="40"/>
      <c r="E117" s="40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</row>
    <row r="118" spans="1:25" ht="14.25" customHeight="1">
      <c r="A118" s="43"/>
      <c r="B118" s="43"/>
      <c r="C118" s="43"/>
      <c r="D118" s="40"/>
      <c r="E118" s="40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</row>
    <row r="119" spans="1:25" ht="14.25" customHeight="1">
      <c r="A119" s="43"/>
      <c r="B119" s="43"/>
      <c r="C119" s="43"/>
      <c r="D119" s="40"/>
      <c r="E119" s="40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</row>
    <row r="120" spans="1:25" ht="14.25" customHeight="1">
      <c r="A120" s="43"/>
      <c r="B120" s="43"/>
      <c r="C120" s="43"/>
      <c r="D120" s="40"/>
      <c r="E120" s="40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</row>
    <row r="121" spans="1:25" ht="14.25" customHeight="1">
      <c r="A121" s="43"/>
      <c r="B121" s="43"/>
      <c r="C121" s="43"/>
      <c r="D121" s="40"/>
      <c r="E121" s="40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</row>
    <row r="122" spans="1:25" ht="14.25" customHeight="1">
      <c r="A122" s="43"/>
      <c r="B122" s="43"/>
      <c r="C122" s="43"/>
      <c r="D122" s="40"/>
      <c r="E122" s="40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</row>
    <row r="123" spans="1:25" ht="14.25" customHeight="1">
      <c r="A123" s="43"/>
      <c r="B123" s="43"/>
      <c r="C123" s="43"/>
      <c r="D123" s="40"/>
      <c r="E123" s="40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</row>
    <row r="124" spans="1:25" ht="14.25" customHeight="1">
      <c r="A124" s="43"/>
      <c r="B124" s="43"/>
      <c r="C124" s="43"/>
      <c r="D124" s="40"/>
      <c r="E124" s="40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</row>
    <row r="125" spans="1:25" ht="14.25" customHeight="1">
      <c r="A125" s="43"/>
      <c r="B125" s="43"/>
      <c r="C125" s="43"/>
      <c r="D125" s="40"/>
      <c r="E125" s="40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</row>
    <row r="126" spans="1:25" ht="14.25" customHeight="1">
      <c r="A126" s="43"/>
      <c r="B126" s="43"/>
      <c r="C126" s="43"/>
      <c r="D126" s="40"/>
      <c r="E126" s="40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</row>
    <row r="127" spans="1:25" ht="14.25" customHeight="1">
      <c r="A127" s="43"/>
      <c r="B127" s="43"/>
      <c r="C127" s="43"/>
      <c r="D127" s="40"/>
      <c r="E127" s="40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</row>
    <row r="128" spans="1:25" ht="14.25" customHeight="1">
      <c r="A128" s="43"/>
      <c r="B128" s="43"/>
      <c r="C128" s="43"/>
      <c r="D128" s="40"/>
      <c r="E128" s="40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</row>
    <row r="129" spans="1:25" ht="14.25" customHeight="1">
      <c r="A129" s="43"/>
      <c r="B129" s="43"/>
      <c r="C129" s="43"/>
      <c r="D129" s="40"/>
      <c r="E129" s="40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</row>
    <row r="130" spans="1:25" ht="14.25" customHeight="1">
      <c r="A130" s="43"/>
      <c r="B130" s="43"/>
      <c r="C130" s="43"/>
      <c r="D130" s="40"/>
      <c r="E130" s="40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</row>
    <row r="131" spans="1:25" ht="14.25" customHeight="1">
      <c r="A131" s="43"/>
      <c r="B131" s="43"/>
      <c r="C131" s="43"/>
      <c r="D131" s="40"/>
      <c r="E131" s="40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</row>
    <row r="132" spans="1:25" ht="14.25" customHeight="1">
      <c r="A132" s="43"/>
      <c r="B132" s="43"/>
      <c r="C132" s="43"/>
      <c r="D132" s="40"/>
      <c r="E132" s="40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</row>
    <row r="133" spans="1:25" ht="14.25" customHeight="1">
      <c r="A133" s="43"/>
      <c r="B133" s="43"/>
      <c r="C133" s="43"/>
      <c r="D133" s="40"/>
      <c r="E133" s="40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</row>
    <row r="134" spans="1:25" ht="14.25" customHeight="1">
      <c r="A134" s="43"/>
      <c r="B134" s="43"/>
      <c r="C134" s="43"/>
      <c r="D134" s="40"/>
      <c r="E134" s="40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</row>
    <row r="135" spans="1:25" ht="14.25" customHeight="1">
      <c r="A135" s="43"/>
      <c r="B135" s="43"/>
      <c r="C135" s="43"/>
      <c r="D135" s="40"/>
      <c r="E135" s="40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</row>
    <row r="136" spans="1:25" ht="14.25" customHeight="1">
      <c r="A136" s="43"/>
      <c r="B136" s="43"/>
      <c r="C136" s="43"/>
      <c r="D136" s="40"/>
      <c r="E136" s="40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</row>
    <row r="137" spans="1:25" ht="14.25" customHeight="1">
      <c r="A137" s="43"/>
      <c r="B137" s="43"/>
      <c r="C137" s="43"/>
      <c r="D137" s="40"/>
      <c r="E137" s="40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</row>
    <row r="138" spans="1:25" ht="14.25" customHeight="1">
      <c r="A138" s="43"/>
      <c r="B138" s="43"/>
      <c r="C138" s="43"/>
      <c r="D138" s="40"/>
      <c r="E138" s="40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</row>
    <row r="139" spans="1:25" ht="14.25" customHeight="1">
      <c r="A139" s="43"/>
      <c r="B139" s="43"/>
      <c r="C139" s="43"/>
      <c r="D139" s="40"/>
      <c r="E139" s="40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</row>
    <row r="140" spans="1:25" ht="14.25" customHeight="1">
      <c r="A140" s="43"/>
      <c r="B140" s="43"/>
      <c r="C140" s="43"/>
      <c r="D140" s="40"/>
      <c r="E140" s="40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</row>
    <row r="141" spans="1:25" ht="14.25" customHeight="1">
      <c r="A141" s="43"/>
      <c r="B141" s="43"/>
      <c r="C141" s="43"/>
      <c r="D141" s="40"/>
      <c r="E141" s="40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</row>
    <row r="142" spans="1:25" ht="14.25" customHeight="1">
      <c r="A142" s="43"/>
      <c r="B142" s="43"/>
      <c r="C142" s="43"/>
      <c r="D142" s="40"/>
      <c r="E142" s="40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</row>
    <row r="143" spans="1:25" ht="14.25" customHeight="1">
      <c r="A143" s="43"/>
      <c r="B143" s="43"/>
      <c r="C143" s="43"/>
      <c r="D143" s="40"/>
      <c r="E143" s="40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</row>
    <row r="144" spans="1:25" ht="14.25" customHeight="1">
      <c r="A144" s="43"/>
      <c r="B144" s="43"/>
      <c r="C144" s="43"/>
      <c r="D144" s="40"/>
      <c r="E144" s="40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</row>
    <row r="145" spans="1:25" ht="14.25" customHeight="1">
      <c r="A145" s="43"/>
      <c r="B145" s="43"/>
      <c r="C145" s="43"/>
      <c r="D145" s="40"/>
      <c r="E145" s="40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</row>
    <row r="146" spans="1:25" ht="14.25" customHeight="1">
      <c r="A146" s="43"/>
      <c r="B146" s="43"/>
      <c r="C146" s="43"/>
      <c r="D146" s="40"/>
      <c r="E146" s="40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</row>
    <row r="147" spans="1:25" ht="14.25" customHeight="1">
      <c r="A147" s="43"/>
      <c r="B147" s="43"/>
      <c r="C147" s="43"/>
      <c r="D147" s="40"/>
      <c r="E147" s="40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</row>
    <row r="148" spans="1:25" ht="14.25" customHeight="1">
      <c r="A148" s="43"/>
      <c r="B148" s="43"/>
      <c r="C148" s="43"/>
      <c r="D148" s="40"/>
      <c r="E148" s="40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</row>
    <row r="149" spans="1:25" ht="14.25" customHeight="1">
      <c r="A149" s="43"/>
      <c r="B149" s="43"/>
      <c r="C149" s="43"/>
      <c r="D149" s="40"/>
      <c r="E149" s="40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</row>
    <row r="150" spans="1:25" ht="14.25" customHeight="1">
      <c r="A150" s="43"/>
      <c r="B150" s="43"/>
      <c r="C150" s="43"/>
      <c r="D150" s="40"/>
      <c r="E150" s="40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</row>
    <row r="151" spans="1:25" ht="14.25" customHeight="1">
      <c r="A151" s="43"/>
      <c r="B151" s="43"/>
      <c r="C151" s="43"/>
      <c r="D151" s="40"/>
      <c r="E151" s="40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</row>
    <row r="152" spans="1:25" ht="14.25" customHeight="1">
      <c r="A152" s="43"/>
      <c r="B152" s="43"/>
      <c r="C152" s="43"/>
      <c r="D152" s="40"/>
      <c r="E152" s="40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</row>
    <row r="153" spans="1:25" ht="14.25" customHeight="1">
      <c r="A153" s="43"/>
      <c r="B153" s="43"/>
      <c r="C153" s="43"/>
      <c r="D153" s="40"/>
      <c r="E153" s="40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</row>
    <row r="154" spans="1:25" ht="14.25" customHeight="1">
      <c r="A154" s="43"/>
      <c r="B154" s="43"/>
      <c r="C154" s="43"/>
      <c r="D154" s="40"/>
      <c r="E154" s="40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</row>
    <row r="155" spans="1:25" ht="14.25" customHeight="1">
      <c r="A155" s="43"/>
      <c r="B155" s="43"/>
      <c r="C155" s="43"/>
      <c r="D155" s="40"/>
      <c r="E155" s="40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</row>
    <row r="156" spans="1:25" ht="14.25" customHeight="1">
      <c r="A156" s="43"/>
      <c r="B156" s="43"/>
      <c r="C156" s="43"/>
      <c r="D156" s="40"/>
      <c r="E156" s="40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</row>
    <row r="157" spans="1:25" ht="14.25" customHeight="1">
      <c r="A157" s="43"/>
      <c r="B157" s="43"/>
      <c r="C157" s="43"/>
      <c r="D157" s="40"/>
      <c r="E157" s="40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</row>
    <row r="158" spans="1:25" ht="14.25" customHeight="1">
      <c r="A158" s="43"/>
      <c r="B158" s="43"/>
      <c r="C158" s="43"/>
      <c r="D158" s="40"/>
      <c r="E158" s="40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</row>
    <row r="159" spans="1:25" ht="14.25" customHeight="1">
      <c r="A159" s="43"/>
      <c r="B159" s="43"/>
      <c r="C159" s="43"/>
      <c r="D159" s="40"/>
      <c r="E159" s="40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</row>
    <row r="160" spans="1:25" ht="14.25" customHeight="1">
      <c r="A160" s="43"/>
      <c r="B160" s="43"/>
      <c r="C160" s="43"/>
      <c r="D160" s="40"/>
      <c r="E160" s="40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</row>
    <row r="161" spans="1:25" ht="14.25" customHeight="1">
      <c r="A161" s="43"/>
      <c r="B161" s="43"/>
      <c r="C161" s="43"/>
      <c r="D161" s="40"/>
      <c r="E161" s="40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</row>
    <row r="162" spans="1:25" ht="14.25" customHeight="1">
      <c r="A162" s="43"/>
      <c r="B162" s="43"/>
      <c r="C162" s="43"/>
      <c r="D162" s="40"/>
      <c r="E162" s="40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</row>
    <row r="163" spans="1:25" ht="14.25" customHeight="1">
      <c r="A163" s="43"/>
      <c r="B163" s="43"/>
      <c r="C163" s="43"/>
      <c r="D163" s="40"/>
      <c r="E163" s="40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</row>
    <row r="164" spans="1:25" ht="14.25" customHeight="1">
      <c r="A164" s="43"/>
      <c r="B164" s="43"/>
      <c r="C164" s="43"/>
      <c r="D164" s="40"/>
      <c r="E164" s="40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</row>
    <row r="165" spans="1:25" ht="14.25" customHeight="1">
      <c r="A165" s="43"/>
      <c r="B165" s="43"/>
      <c r="C165" s="43"/>
      <c r="D165" s="40"/>
      <c r="E165" s="40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</row>
    <row r="166" spans="1:25" ht="14.25" customHeight="1">
      <c r="A166" s="43"/>
      <c r="B166" s="43"/>
      <c r="C166" s="43"/>
      <c r="D166" s="40"/>
      <c r="E166" s="40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</row>
    <row r="167" spans="1:25" ht="14.25" customHeight="1">
      <c r="A167" s="43"/>
      <c r="B167" s="43"/>
      <c r="C167" s="43"/>
      <c r="D167" s="40"/>
      <c r="E167" s="40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</row>
    <row r="168" spans="1:25" ht="14.25" customHeight="1">
      <c r="A168" s="43"/>
      <c r="B168" s="43"/>
      <c r="C168" s="43"/>
      <c r="D168" s="40"/>
      <c r="E168" s="40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</row>
    <row r="169" spans="1:25" ht="14.25" customHeight="1">
      <c r="A169" s="43"/>
      <c r="B169" s="43"/>
      <c r="C169" s="43"/>
      <c r="D169" s="40"/>
      <c r="E169" s="40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</row>
    <row r="170" spans="1:25" ht="14.25" customHeight="1">
      <c r="A170" s="43"/>
      <c r="B170" s="43"/>
      <c r="C170" s="43"/>
      <c r="D170" s="40"/>
      <c r="E170" s="40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</row>
    <row r="171" spans="1:25" ht="14.25" customHeight="1">
      <c r="A171" s="43"/>
      <c r="B171" s="43"/>
      <c r="C171" s="43"/>
      <c r="D171" s="40"/>
      <c r="E171" s="40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</row>
    <row r="172" spans="1:25" ht="14.25" customHeight="1">
      <c r="A172" s="43"/>
      <c r="B172" s="43"/>
      <c r="C172" s="43"/>
      <c r="D172" s="40"/>
      <c r="E172" s="40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</row>
    <row r="173" spans="1:25" ht="14.25" customHeight="1">
      <c r="A173" s="43"/>
      <c r="B173" s="43"/>
      <c r="C173" s="43"/>
      <c r="D173" s="40"/>
      <c r="E173" s="40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</row>
    <row r="174" spans="1:25" ht="14.25" customHeight="1">
      <c r="A174" s="43"/>
      <c r="B174" s="43"/>
      <c r="C174" s="43"/>
      <c r="D174" s="40"/>
      <c r="E174" s="40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</row>
    <row r="175" spans="1:25" ht="14.25" customHeight="1">
      <c r="A175" s="43"/>
      <c r="B175" s="43"/>
      <c r="C175" s="43"/>
      <c r="D175" s="40"/>
      <c r="E175" s="40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</row>
    <row r="176" spans="1:25" ht="14.25" customHeight="1">
      <c r="A176" s="43"/>
      <c r="B176" s="43"/>
      <c r="C176" s="43"/>
      <c r="D176" s="40"/>
      <c r="E176" s="40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</row>
    <row r="177" spans="1:25" ht="14.25" customHeight="1">
      <c r="A177" s="43"/>
      <c r="B177" s="43"/>
      <c r="C177" s="43"/>
      <c r="D177" s="40"/>
      <c r="E177" s="40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</row>
    <row r="178" spans="1:25" ht="14.25" customHeight="1">
      <c r="A178" s="43"/>
      <c r="B178" s="43"/>
      <c r="C178" s="43"/>
      <c r="D178" s="40"/>
      <c r="E178" s="40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</row>
    <row r="179" spans="1:25" ht="14.25" customHeight="1">
      <c r="A179" s="43"/>
      <c r="B179" s="43"/>
      <c r="C179" s="43"/>
      <c r="D179" s="40"/>
      <c r="E179" s="40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</row>
    <row r="180" spans="1:25" ht="14.25" customHeight="1">
      <c r="A180" s="43"/>
      <c r="B180" s="43"/>
      <c r="C180" s="43"/>
      <c r="D180" s="40"/>
      <c r="E180" s="40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</row>
    <row r="181" spans="1:25" ht="14.25" customHeight="1">
      <c r="A181" s="43"/>
      <c r="B181" s="43"/>
      <c r="C181" s="43"/>
      <c r="D181" s="40"/>
      <c r="E181" s="40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</row>
    <row r="182" spans="1:25" ht="14.25" customHeight="1">
      <c r="A182" s="43"/>
      <c r="B182" s="43"/>
      <c r="C182" s="43"/>
      <c r="D182" s="40"/>
      <c r="E182" s="40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</row>
    <row r="183" spans="1:25" ht="14.25" customHeight="1">
      <c r="A183" s="43"/>
      <c r="B183" s="43"/>
      <c r="C183" s="43"/>
      <c r="D183" s="40"/>
      <c r="E183" s="40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</row>
    <row r="184" spans="1:25" ht="14.25" customHeight="1">
      <c r="A184" s="43"/>
      <c r="B184" s="43"/>
      <c r="C184" s="43"/>
      <c r="D184" s="40"/>
      <c r="E184" s="40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</row>
    <row r="185" spans="1:25" ht="14.25" customHeight="1">
      <c r="A185" s="43"/>
      <c r="B185" s="43"/>
      <c r="C185" s="43"/>
      <c r="D185" s="40"/>
      <c r="E185" s="40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</row>
    <row r="186" spans="1:25" ht="14.25" customHeight="1">
      <c r="A186" s="43"/>
      <c r="B186" s="43"/>
      <c r="C186" s="43"/>
      <c r="D186" s="40"/>
      <c r="E186" s="40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</row>
    <row r="187" spans="1:25" ht="14.25" customHeight="1">
      <c r="A187" s="43"/>
      <c r="B187" s="43"/>
      <c r="C187" s="43"/>
      <c r="D187" s="40"/>
      <c r="E187" s="40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</row>
    <row r="188" spans="1:25" ht="14.25" customHeight="1">
      <c r="A188" s="43"/>
      <c r="B188" s="43"/>
      <c r="C188" s="43"/>
      <c r="D188" s="40"/>
      <c r="E188" s="40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</row>
    <row r="189" spans="1:25" ht="14.25" customHeight="1">
      <c r="A189" s="43"/>
      <c r="B189" s="43"/>
      <c r="C189" s="43"/>
      <c r="D189" s="40"/>
      <c r="E189" s="40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</row>
    <row r="190" spans="1:25" ht="14.25" customHeight="1">
      <c r="A190" s="43"/>
      <c r="B190" s="43"/>
      <c r="C190" s="43"/>
      <c r="D190" s="40"/>
      <c r="E190" s="40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</row>
    <row r="191" spans="1:25" ht="14.25" customHeight="1">
      <c r="A191" s="43"/>
      <c r="B191" s="43"/>
      <c r="C191" s="43"/>
      <c r="D191" s="40"/>
      <c r="E191" s="40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</row>
    <row r="192" spans="1:25" ht="14.25" customHeight="1">
      <c r="A192" s="43"/>
      <c r="B192" s="43"/>
      <c r="C192" s="43"/>
      <c r="D192" s="40"/>
      <c r="E192" s="40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</row>
    <row r="193" spans="1:25" ht="14.25" customHeight="1">
      <c r="A193" s="43"/>
      <c r="B193" s="43"/>
      <c r="C193" s="43"/>
      <c r="D193" s="40"/>
      <c r="E193" s="40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</row>
    <row r="194" spans="1:25" ht="14.25" customHeight="1">
      <c r="A194" s="43"/>
      <c r="B194" s="43"/>
      <c r="C194" s="43"/>
      <c r="D194" s="40"/>
      <c r="E194" s="40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</row>
    <row r="195" spans="1:25" ht="14.25" customHeight="1">
      <c r="A195" s="43"/>
      <c r="B195" s="43"/>
      <c r="C195" s="43"/>
      <c r="D195" s="40"/>
      <c r="E195" s="40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</row>
    <row r="196" spans="1:25" ht="14.25" customHeight="1">
      <c r="A196" s="43"/>
      <c r="B196" s="43"/>
      <c r="C196" s="43"/>
      <c r="D196" s="40"/>
      <c r="E196" s="40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</row>
    <row r="197" spans="1:25" ht="14.25" customHeight="1">
      <c r="A197" s="43"/>
      <c r="B197" s="43"/>
      <c r="C197" s="43"/>
      <c r="D197" s="40"/>
      <c r="E197" s="40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</row>
    <row r="198" spans="1:25" ht="14.25" customHeight="1">
      <c r="A198" s="43"/>
      <c r="B198" s="43"/>
      <c r="C198" s="43"/>
      <c r="D198" s="40"/>
      <c r="E198" s="40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</row>
    <row r="199" spans="1:25" ht="14.25" customHeight="1">
      <c r="A199" s="43"/>
      <c r="B199" s="43"/>
      <c r="C199" s="43"/>
      <c r="D199" s="40"/>
      <c r="E199" s="40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</row>
    <row r="200" spans="1:25" ht="14.25" customHeight="1">
      <c r="A200" s="43"/>
      <c r="B200" s="43"/>
      <c r="C200" s="43"/>
      <c r="D200" s="40"/>
      <c r="E200" s="40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</row>
    <row r="201" spans="1:25" ht="14.25" customHeight="1">
      <c r="A201" s="43"/>
      <c r="B201" s="43"/>
      <c r="C201" s="43"/>
      <c r="D201" s="40"/>
      <c r="E201" s="40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</row>
    <row r="202" spans="1:25" ht="14.25" customHeight="1">
      <c r="A202" s="43"/>
      <c r="B202" s="43"/>
      <c r="C202" s="43"/>
      <c r="D202" s="40"/>
      <c r="E202" s="40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</row>
    <row r="203" spans="1:25" ht="14.25" customHeight="1">
      <c r="A203" s="43"/>
      <c r="B203" s="43"/>
      <c r="C203" s="43"/>
      <c r="D203" s="40"/>
      <c r="E203" s="40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</row>
    <row r="204" spans="1:25" ht="14.25" customHeight="1">
      <c r="A204" s="43"/>
      <c r="B204" s="43"/>
      <c r="C204" s="43"/>
      <c r="D204" s="40"/>
      <c r="E204" s="40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</row>
    <row r="205" spans="1:25" ht="14.25" customHeight="1">
      <c r="A205" s="43"/>
      <c r="B205" s="43"/>
      <c r="C205" s="43"/>
      <c r="D205" s="40"/>
      <c r="E205" s="40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</row>
    <row r="206" spans="1:25" ht="14.25" customHeight="1">
      <c r="A206" s="43"/>
      <c r="B206" s="43"/>
      <c r="C206" s="43"/>
      <c r="D206" s="40"/>
      <c r="E206" s="40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</row>
    <row r="207" spans="1:25" ht="14.25" customHeight="1">
      <c r="A207" s="43"/>
      <c r="B207" s="43"/>
      <c r="C207" s="43"/>
      <c r="D207" s="40"/>
      <c r="E207" s="40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</row>
    <row r="208" spans="1:25" ht="14.25" customHeight="1">
      <c r="A208" s="43"/>
      <c r="B208" s="43"/>
      <c r="C208" s="43"/>
      <c r="D208" s="40"/>
      <c r="E208" s="40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</row>
    <row r="209" spans="1:25" ht="14.25" customHeight="1">
      <c r="A209" s="43"/>
      <c r="B209" s="43"/>
      <c r="C209" s="43"/>
      <c r="D209" s="40"/>
      <c r="E209" s="40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</row>
    <row r="210" spans="1:25" ht="14.25" customHeight="1">
      <c r="A210" s="43"/>
      <c r="B210" s="43"/>
      <c r="C210" s="43"/>
      <c r="D210" s="40"/>
      <c r="E210" s="40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</row>
    <row r="211" spans="1:25" ht="14.25" customHeight="1">
      <c r="A211" s="43"/>
      <c r="B211" s="43"/>
      <c r="C211" s="43"/>
      <c r="D211" s="40"/>
      <c r="E211" s="40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</row>
    <row r="212" spans="1:25" ht="14.25" customHeight="1">
      <c r="A212" s="43"/>
      <c r="B212" s="43"/>
      <c r="C212" s="43"/>
      <c r="D212" s="40"/>
      <c r="E212" s="40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</row>
    <row r="213" spans="1:25" ht="14.25" customHeight="1">
      <c r="A213" s="43"/>
      <c r="B213" s="43"/>
      <c r="C213" s="43"/>
      <c r="D213" s="40"/>
      <c r="E213" s="40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</row>
    <row r="214" spans="1:25" ht="14.25" customHeight="1">
      <c r="A214" s="43"/>
      <c r="B214" s="43"/>
      <c r="C214" s="43"/>
      <c r="D214" s="40"/>
      <c r="E214" s="40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</row>
    <row r="215" spans="1:25" ht="14.25" customHeight="1">
      <c r="A215" s="43"/>
      <c r="B215" s="43"/>
      <c r="C215" s="43"/>
      <c r="D215" s="40"/>
      <c r="E215" s="40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</row>
    <row r="216" spans="1:25" ht="15.75" customHeight="1"/>
    <row r="217" spans="1:25" ht="15.75" customHeight="1"/>
    <row r="218" spans="1:25" ht="15.75" customHeight="1"/>
    <row r="219" spans="1:25" ht="15.75" customHeight="1"/>
    <row r="220" spans="1:25" ht="15.75" customHeight="1"/>
    <row r="221" spans="1:25" ht="15.75" customHeight="1"/>
    <row r="222" spans="1:25" ht="15.75" customHeight="1"/>
    <row r="223" spans="1:25" ht="15.75" customHeight="1"/>
    <row r="224" spans="1:25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6" priority="1" operator="equal">
      <formula>"Y"</formula>
    </cfRule>
  </conditionalFormatting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AG889"/>
  <sheetViews>
    <sheetView topLeftCell="G11" workbookViewId="0">
      <selection activeCell="N12" sqref="N12"/>
    </sheetView>
  </sheetViews>
  <sheetFormatPr defaultColWidth="12.625" defaultRowHeight="15" customHeight="1"/>
  <cols>
    <col min="1" max="1" width="5.75" customWidth="1"/>
    <col min="2" max="2" width="14.25" customWidth="1"/>
    <col min="3" max="3" width="27.875" customWidth="1"/>
    <col min="4" max="17" width="13.25" customWidth="1"/>
    <col min="18" max="18" width="6.375" customWidth="1"/>
    <col min="19" max="33" width="8" customWidth="1"/>
  </cols>
  <sheetData>
    <row r="1" spans="1:33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4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</row>
    <row r="2" spans="1:33" ht="19.5" customHeight="1">
      <c r="A2" s="100" t="s">
        <v>72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4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</row>
    <row r="3" spans="1:33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</row>
    <row r="4" spans="1:33" ht="37.5" customHeight="1">
      <c r="A4" s="35" t="s">
        <v>26</v>
      </c>
      <c r="B4" s="32" t="s">
        <v>58</v>
      </c>
      <c r="C4" s="35" t="s">
        <v>28</v>
      </c>
      <c r="D4" s="100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4"/>
      <c r="R4" s="108" t="s">
        <v>31</v>
      </c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</row>
    <row r="5" spans="1:33" ht="37.5" customHeight="1">
      <c r="A5" s="35"/>
      <c r="B5" s="32"/>
      <c r="C5" s="35" t="s">
        <v>59</v>
      </c>
      <c r="D5" s="35" t="s">
        <v>60</v>
      </c>
      <c r="E5" s="35" t="s">
        <v>64</v>
      </c>
      <c r="F5" s="35" t="s">
        <v>65</v>
      </c>
      <c r="G5" s="107" t="s">
        <v>61</v>
      </c>
      <c r="H5" s="107" t="s">
        <v>62</v>
      </c>
      <c r="I5" s="107" t="s">
        <v>63</v>
      </c>
      <c r="J5" s="35" t="s">
        <v>73</v>
      </c>
      <c r="K5" s="107" t="s">
        <v>61</v>
      </c>
      <c r="L5" s="107" t="s">
        <v>62</v>
      </c>
      <c r="M5" s="107" t="s">
        <v>63</v>
      </c>
      <c r="N5" s="35" t="s">
        <v>74</v>
      </c>
      <c r="O5" s="107" t="s">
        <v>61</v>
      </c>
      <c r="P5" s="107" t="s">
        <v>62</v>
      </c>
      <c r="Q5" s="107" t="s">
        <v>63</v>
      </c>
      <c r="R5" s="87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</row>
    <row r="6" spans="1:33" ht="37.5" customHeight="1">
      <c r="A6" s="47"/>
      <c r="B6" s="48"/>
      <c r="C6" s="47" t="s">
        <v>33</v>
      </c>
      <c r="D6" s="35"/>
      <c r="E6" s="35"/>
      <c r="F6" s="35">
        <v>14</v>
      </c>
      <c r="G6" s="87"/>
      <c r="H6" s="87"/>
      <c r="I6" s="87"/>
      <c r="J6" s="35">
        <v>28</v>
      </c>
      <c r="K6" s="87"/>
      <c r="L6" s="87"/>
      <c r="M6" s="87"/>
      <c r="N6" s="35">
        <v>28</v>
      </c>
      <c r="O6" s="87"/>
      <c r="P6" s="87"/>
      <c r="Q6" s="87"/>
      <c r="R6" s="35">
        <v>70</v>
      </c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</row>
    <row r="7" spans="1:33" ht="19.5" customHeight="1">
      <c r="A7" s="20">
        <v>1</v>
      </c>
      <c r="B7" s="71" t="s">
        <v>91</v>
      </c>
      <c r="C7" s="72" t="s">
        <v>92</v>
      </c>
      <c r="D7" s="42"/>
      <c r="E7" s="49"/>
      <c r="F7" s="50">
        <v>14</v>
      </c>
      <c r="G7" s="42">
        <f t="shared" ref="G7:G19" si="0">IF(F7&gt;=($F$6*0.7),1,0)</f>
        <v>1</v>
      </c>
      <c r="H7" s="42">
        <f t="shared" ref="H7:H19" si="1">IF(F7&gt;=($F$6*0.8),1,0)</f>
        <v>1</v>
      </c>
      <c r="I7" s="42">
        <f t="shared" ref="I7:I19" si="2">IF(F7&gt;=($F$6*0.9),1,0)</f>
        <v>1</v>
      </c>
      <c r="J7" s="69">
        <v>24</v>
      </c>
      <c r="K7" s="42">
        <f t="shared" ref="K7:K19" si="3">IF(J7&gt;=($J$6*0.7),1,0)</f>
        <v>1</v>
      </c>
      <c r="L7" s="42">
        <f t="shared" ref="L7:L19" si="4">IF(J7&gt;=($J$6*0.8),1,0)</f>
        <v>1</v>
      </c>
      <c r="M7" s="42">
        <f t="shared" ref="M7:M19" si="5">IF(J7&gt;=($J$6*0.9),1,0)</f>
        <v>0</v>
      </c>
      <c r="N7" s="42">
        <v>25</v>
      </c>
      <c r="O7" s="42">
        <f t="shared" ref="O7:O19" si="6">IF(N7&gt;=($N$6*0.7),1,0)</f>
        <v>1</v>
      </c>
      <c r="P7" s="42">
        <f t="shared" ref="P7:P19" si="7">IF(N7&gt;=($N$6*0.8),1,0)</f>
        <v>1</v>
      </c>
      <c r="Q7" s="42">
        <f t="shared" ref="Q7:Q19" si="8">IF(N7&gt;=($N$6*0.9),1,0)</f>
        <v>0</v>
      </c>
      <c r="R7" s="51">
        <v>63</v>
      </c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</row>
    <row r="8" spans="1:33" ht="19.5" customHeight="1">
      <c r="A8" s="20">
        <v>2</v>
      </c>
      <c r="B8" s="71" t="s">
        <v>93</v>
      </c>
      <c r="C8" s="72" t="s">
        <v>94</v>
      </c>
      <c r="D8" s="42"/>
      <c r="E8" s="49"/>
      <c r="F8" s="50">
        <v>19</v>
      </c>
      <c r="G8" s="42">
        <f t="shared" si="0"/>
        <v>1</v>
      </c>
      <c r="H8" s="42">
        <f t="shared" si="1"/>
        <v>1</v>
      </c>
      <c r="I8" s="42">
        <f t="shared" si="2"/>
        <v>1</v>
      </c>
      <c r="J8" s="69">
        <v>22</v>
      </c>
      <c r="K8" s="42">
        <f t="shared" si="3"/>
        <v>1</v>
      </c>
      <c r="L8" s="42">
        <f t="shared" si="4"/>
        <v>0</v>
      </c>
      <c r="M8" s="42">
        <f t="shared" si="5"/>
        <v>0</v>
      </c>
      <c r="N8" s="42">
        <v>27</v>
      </c>
      <c r="O8" s="42">
        <f t="shared" si="6"/>
        <v>1</v>
      </c>
      <c r="P8" s="42">
        <f t="shared" si="7"/>
        <v>1</v>
      </c>
      <c r="Q8" s="42">
        <f t="shared" si="8"/>
        <v>1</v>
      </c>
      <c r="R8" s="51">
        <v>68</v>
      </c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</row>
    <row r="9" spans="1:33" ht="19.5" customHeight="1">
      <c r="A9" s="20">
        <v>3</v>
      </c>
      <c r="B9" s="71" t="s">
        <v>95</v>
      </c>
      <c r="C9" s="72" t="s">
        <v>96</v>
      </c>
      <c r="D9" s="42"/>
      <c r="E9" s="49"/>
      <c r="F9" s="50">
        <v>6</v>
      </c>
      <c r="G9" s="42">
        <f t="shared" si="0"/>
        <v>0</v>
      </c>
      <c r="H9" s="42">
        <f t="shared" si="1"/>
        <v>0</v>
      </c>
      <c r="I9" s="42">
        <f t="shared" si="2"/>
        <v>0</v>
      </c>
      <c r="J9" s="69">
        <v>25</v>
      </c>
      <c r="K9" s="42">
        <f t="shared" si="3"/>
        <v>1</v>
      </c>
      <c r="L9" s="42">
        <f t="shared" si="4"/>
        <v>1</v>
      </c>
      <c r="M9" s="42">
        <f t="shared" si="5"/>
        <v>0</v>
      </c>
      <c r="N9" s="42">
        <v>20</v>
      </c>
      <c r="O9" s="42">
        <f t="shared" si="6"/>
        <v>1</v>
      </c>
      <c r="P9" s="42">
        <f t="shared" si="7"/>
        <v>0</v>
      </c>
      <c r="Q9" s="42">
        <f t="shared" si="8"/>
        <v>0</v>
      </c>
      <c r="R9" s="51">
        <v>51</v>
      </c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</row>
    <row r="10" spans="1:33" ht="19.5" customHeight="1">
      <c r="A10" s="20">
        <v>4</v>
      </c>
      <c r="B10" s="71" t="s">
        <v>97</v>
      </c>
      <c r="C10" s="72" t="s">
        <v>98</v>
      </c>
      <c r="D10" s="42"/>
      <c r="E10" s="49"/>
      <c r="F10" s="50">
        <v>15</v>
      </c>
      <c r="G10" s="42">
        <f t="shared" si="0"/>
        <v>1</v>
      </c>
      <c r="H10" s="42">
        <f t="shared" si="1"/>
        <v>1</v>
      </c>
      <c r="I10" s="42">
        <f t="shared" si="2"/>
        <v>1</v>
      </c>
      <c r="J10" s="69">
        <v>22</v>
      </c>
      <c r="K10" s="42">
        <f t="shared" si="3"/>
        <v>1</v>
      </c>
      <c r="L10" s="42">
        <f t="shared" si="4"/>
        <v>0</v>
      </c>
      <c r="M10" s="42">
        <f t="shared" si="5"/>
        <v>0</v>
      </c>
      <c r="N10" s="42">
        <v>24</v>
      </c>
      <c r="O10" s="42">
        <f t="shared" si="6"/>
        <v>1</v>
      </c>
      <c r="P10" s="42">
        <f t="shared" si="7"/>
        <v>1</v>
      </c>
      <c r="Q10" s="42">
        <f t="shared" si="8"/>
        <v>0</v>
      </c>
      <c r="R10" s="51">
        <v>61</v>
      </c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</row>
    <row r="11" spans="1:33" ht="19.5" customHeight="1">
      <c r="A11" s="20">
        <v>5</v>
      </c>
      <c r="B11" s="71" t="s">
        <v>99</v>
      </c>
      <c r="C11" s="72" t="s">
        <v>100</v>
      </c>
      <c r="D11" s="42"/>
      <c r="E11" s="49"/>
      <c r="F11" s="50">
        <v>9</v>
      </c>
      <c r="G11" s="42">
        <f t="shared" si="0"/>
        <v>0</v>
      </c>
      <c r="H11" s="42">
        <f t="shared" si="1"/>
        <v>0</v>
      </c>
      <c r="I11" s="42">
        <f t="shared" si="2"/>
        <v>0</v>
      </c>
      <c r="J11" s="69">
        <v>22</v>
      </c>
      <c r="K11" s="42">
        <f t="shared" si="3"/>
        <v>1</v>
      </c>
      <c r="L11" s="42">
        <f t="shared" si="4"/>
        <v>0</v>
      </c>
      <c r="M11" s="42">
        <f t="shared" si="5"/>
        <v>0</v>
      </c>
      <c r="N11" s="42">
        <v>20</v>
      </c>
      <c r="O11" s="42">
        <f t="shared" si="6"/>
        <v>1</v>
      </c>
      <c r="P11" s="42">
        <f t="shared" si="7"/>
        <v>0</v>
      </c>
      <c r="Q11" s="42">
        <f t="shared" si="8"/>
        <v>0</v>
      </c>
      <c r="R11" s="51">
        <v>51</v>
      </c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</row>
    <row r="12" spans="1:33" ht="19.5" customHeight="1">
      <c r="A12" s="20">
        <v>6</v>
      </c>
      <c r="B12" s="71" t="s">
        <v>101</v>
      </c>
      <c r="C12" s="72" t="s">
        <v>102</v>
      </c>
      <c r="D12" s="42"/>
      <c r="E12" s="49"/>
      <c r="F12" s="50">
        <v>6</v>
      </c>
      <c r="G12" s="42">
        <f t="shared" si="0"/>
        <v>0</v>
      </c>
      <c r="H12" s="42">
        <f t="shared" si="1"/>
        <v>0</v>
      </c>
      <c r="I12" s="42">
        <f t="shared" si="2"/>
        <v>0</v>
      </c>
      <c r="J12" s="69">
        <v>28</v>
      </c>
      <c r="K12" s="42">
        <f t="shared" si="3"/>
        <v>1</v>
      </c>
      <c r="L12" s="42">
        <f t="shared" si="4"/>
        <v>1</v>
      </c>
      <c r="M12" s="42">
        <f t="shared" si="5"/>
        <v>1</v>
      </c>
      <c r="N12" s="42">
        <v>22</v>
      </c>
      <c r="O12" s="42">
        <f t="shared" si="6"/>
        <v>1</v>
      </c>
      <c r="P12" s="42">
        <f t="shared" si="7"/>
        <v>0</v>
      </c>
      <c r="Q12" s="42">
        <f t="shared" si="8"/>
        <v>0</v>
      </c>
      <c r="R12" s="51">
        <v>56</v>
      </c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</row>
    <row r="13" spans="1:33" ht="19.5" customHeight="1">
      <c r="A13" s="20">
        <v>7</v>
      </c>
      <c r="B13" s="71" t="s">
        <v>103</v>
      </c>
      <c r="C13" s="72" t="s">
        <v>104</v>
      </c>
      <c r="D13" s="42"/>
      <c r="E13" s="49"/>
      <c r="F13" s="50">
        <v>13</v>
      </c>
      <c r="G13" s="42">
        <f t="shared" si="0"/>
        <v>1</v>
      </c>
      <c r="H13" s="42">
        <f t="shared" si="1"/>
        <v>1</v>
      </c>
      <c r="I13" s="42">
        <f t="shared" si="2"/>
        <v>1</v>
      </c>
      <c r="J13" s="69">
        <v>25</v>
      </c>
      <c r="K13" s="42">
        <f t="shared" si="3"/>
        <v>1</v>
      </c>
      <c r="L13" s="42">
        <f t="shared" si="4"/>
        <v>1</v>
      </c>
      <c r="M13" s="42">
        <f t="shared" si="5"/>
        <v>0</v>
      </c>
      <c r="N13" s="42">
        <v>25</v>
      </c>
      <c r="O13" s="42">
        <f t="shared" si="6"/>
        <v>1</v>
      </c>
      <c r="P13" s="42">
        <f t="shared" si="7"/>
        <v>1</v>
      </c>
      <c r="Q13" s="42">
        <f t="shared" si="8"/>
        <v>0</v>
      </c>
      <c r="R13" s="51">
        <v>63</v>
      </c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</row>
    <row r="14" spans="1:33" ht="19.5" customHeight="1">
      <c r="A14" s="20">
        <v>8</v>
      </c>
      <c r="B14" s="71" t="s">
        <v>105</v>
      </c>
      <c r="C14" s="72" t="s">
        <v>106</v>
      </c>
      <c r="D14" s="42"/>
      <c r="E14" s="49"/>
      <c r="F14" s="50">
        <v>14</v>
      </c>
      <c r="G14" s="42">
        <f t="shared" si="0"/>
        <v>1</v>
      </c>
      <c r="H14" s="42">
        <f t="shared" si="1"/>
        <v>1</v>
      </c>
      <c r="I14" s="42">
        <f t="shared" si="2"/>
        <v>1</v>
      </c>
      <c r="J14" s="69">
        <v>25</v>
      </c>
      <c r="K14" s="42">
        <f t="shared" si="3"/>
        <v>1</v>
      </c>
      <c r="L14" s="42">
        <f t="shared" si="4"/>
        <v>1</v>
      </c>
      <c r="M14" s="42">
        <f t="shared" si="5"/>
        <v>0</v>
      </c>
      <c r="N14" s="42">
        <v>26</v>
      </c>
      <c r="O14" s="42">
        <f t="shared" si="6"/>
        <v>1</v>
      </c>
      <c r="P14" s="42">
        <f t="shared" si="7"/>
        <v>1</v>
      </c>
      <c r="Q14" s="42">
        <f t="shared" si="8"/>
        <v>1</v>
      </c>
      <c r="R14" s="51">
        <v>65</v>
      </c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</row>
    <row r="15" spans="1:33" ht="19.5" customHeight="1">
      <c r="A15" s="20">
        <v>9</v>
      </c>
      <c r="B15" s="71" t="s">
        <v>107</v>
      </c>
      <c r="C15" s="72" t="s">
        <v>108</v>
      </c>
      <c r="D15" s="42"/>
      <c r="E15" s="49"/>
      <c r="F15" s="50">
        <v>9</v>
      </c>
      <c r="G15" s="42">
        <f t="shared" si="0"/>
        <v>0</v>
      </c>
      <c r="H15" s="42">
        <f t="shared" si="1"/>
        <v>0</v>
      </c>
      <c r="I15" s="42">
        <f t="shared" si="2"/>
        <v>0</v>
      </c>
      <c r="J15" s="69">
        <v>22</v>
      </c>
      <c r="K15" s="42">
        <f t="shared" si="3"/>
        <v>1</v>
      </c>
      <c r="L15" s="42">
        <f t="shared" si="4"/>
        <v>0</v>
      </c>
      <c r="M15" s="42">
        <f t="shared" si="5"/>
        <v>0</v>
      </c>
      <c r="N15" s="42">
        <v>20</v>
      </c>
      <c r="O15" s="42">
        <f t="shared" si="6"/>
        <v>1</v>
      </c>
      <c r="P15" s="42">
        <f t="shared" si="7"/>
        <v>0</v>
      </c>
      <c r="Q15" s="42">
        <f t="shared" si="8"/>
        <v>0</v>
      </c>
      <c r="R15" s="51">
        <v>51</v>
      </c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</row>
    <row r="16" spans="1:33" ht="19.5" customHeight="1">
      <c r="A16" s="20">
        <v>10</v>
      </c>
      <c r="B16" s="71" t="s">
        <v>109</v>
      </c>
      <c r="C16" s="72" t="s">
        <v>110</v>
      </c>
      <c r="D16" s="42"/>
      <c r="E16" s="49"/>
      <c r="F16" s="50">
        <v>17</v>
      </c>
      <c r="G16" s="42">
        <f t="shared" si="0"/>
        <v>1</v>
      </c>
      <c r="H16" s="42">
        <f t="shared" si="1"/>
        <v>1</v>
      </c>
      <c r="I16" s="42">
        <f t="shared" si="2"/>
        <v>1</v>
      </c>
      <c r="J16" s="69">
        <v>20</v>
      </c>
      <c r="K16" s="42">
        <f t="shared" si="3"/>
        <v>1</v>
      </c>
      <c r="L16" s="42">
        <f t="shared" si="4"/>
        <v>0</v>
      </c>
      <c r="M16" s="42">
        <f t="shared" si="5"/>
        <v>0</v>
      </c>
      <c r="N16" s="42">
        <v>24</v>
      </c>
      <c r="O16" s="42">
        <f t="shared" si="6"/>
        <v>1</v>
      </c>
      <c r="P16" s="42">
        <f t="shared" si="7"/>
        <v>1</v>
      </c>
      <c r="Q16" s="42">
        <f t="shared" si="8"/>
        <v>0</v>
      </c>
      <c r="R16" s="51">
        <v>61</v>
      </c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</row>
    <row r="17" spans="1:33" ht="19.5" customHeight="1">
      <c r="A17" s="20">
        <v>11</v>
      </c>
      <c r="B17" s="71" t="s">
        <v>111</v>
      </c>
      <c r="C17" s="72" t="s">
        <v>112</v>
      </c>
      <c r="D17" s="42"/>
      <c r="E17" s="49"/>
      <c r="F17" s="50">
        <v>14</v>
      </c>
      <c r="G17" s="42">
        <f t="shared" si="0"/>
        <v>1</v>
      </c>
      <c r="H17" s="42">
        <f t="shared" si="1"/>
        <v>1</v>
      </c>
      <c r="I17" s="42">
        <f t="shared" si="2"/>
        <v>1</v>
      </c>
      <c r="J17" s="69">
        <v>24</v>
      </c>
      <c r="K17" s="42">
        <f t="shared" si="3"/>
        <v>1</v>
      </c>
      <c r="L17" s="42">
        <f t="shared" si="4"/>
        <v>1</v>
      </c>
      <c r="M17" s="42">
        <f t="shared" si="5"/>
        <v>0</v>
      </c>
      <c r="N17" s="42">
        <v>25</v>
      </c>
      <c r="O17" s="42">
        <f t="shared" si="6"/>
        <v>1</v>
      </c>
      <c r="P17" s="42">
        <f t="shared" si="7"/>
        <v>1</v>
      </c>
      <c r="Q17" s="42">
        <f t="shared" si="8"/>
        <v>0</v>
      </c>
      <c r="R17" s="51">
        <v>63</v>
      </c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</row>
    <row r="18" spans="1:33" ht="19.5" customHeight="1">
      <c r="A18" s="20">
        <v>12</v>
      </c>
      <c r="B18" s="71" t="s">
        <v>113</v>
      </c>
      <c r="C18" s="72" t="s">
        <v>114</v>
      </c>
      <c r="D18" s="42"/>
      <c r="E18" s="49"/>
      <c r="F18" s="50">
        <v>12</v>
      </c>
      <c r="G18" s="42">
        <f t="shared" si="0"/>
        <v>1</v>
      </c>
      <c r="H18" s="42">
        <f t="shared" si="1"/>
        <v>1</v>
      </c>
      <c r="I18" s="42">
        <f t="shared" si="2"/>
        <v>0</v>
      </c>
      <c r="J18" s="69">
        <v>19</v>
      </c>
      <c r="K18" s="42">
        <f t="shared" si="3"/>
        <v>0</v>
      </c>
      <c r="L18" s="42">
        <f t="shared" si="4"/>
        <v>0</v>
      </c>
      <c r="M18" s="42">
        <f t="shared" si="5"/>
        <v>0</v>
      </c>
      <c r="N18" s="42">
        <v>20</v>
      </c>
      <c r="O18" s="42">
        <f t="shared" si="6"/>
        <v>1</v>
      </c>
      <c r="P18" s="42">
        <f t="shared" si="7"/>
        <v>0</v>
      </c>
      <c r="Q18" s="42">
        <f t="shared" si="8"/>
        <v>0</v>
      </c>
      <c r="R18" s="51">
        <v>51</v>
      </c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</row>
    <row r="19" spans="1:33" ht="19.5" customHeight="1">
      <c r="A19" s="20">
        <v>13</v>
      </c>
      <c r="B19" s="71" t="s">
        <v>115</v>
      </c>
      <c r="C19" s="72" t="s">
        <v>116</v>
      </c>
      <c r="D19" s="42"/>
      <c r="E19" s="49"/>
      <c r="F19" s="50">
        <v>15</v>
      </c>
      <c r="G19" s="75">
        <f t="shared" si="0"/>
        <v>1</v>
      </c>
      <c r="H19" s="75">
        <f t="shared" si="1"/>
        <v>1</v>
      </c>
      <c r="I19" s="75">
        <f t="shared" si="2"/>
        <v>1</v>
      </c>
      <c r="J19" s="69">
        <v>26</v>
      </c>
      <c r="K19" s="75">
        <f t="shared" si="3"/>
        <v>1</v>
      </c>
      <c r="L19" s="75">
        <f t="shared" si="4"/>
        <v>1</v>
      </c>
      <c r="M19" s="75">
        <f t="shared" si="5"/>
        <v>1</v>
      </c>
      <c r="N19" s="42">
        <v>27</v>
      </c>
      <c r="O19" s="75">
        <f t="shared" si="6"/>
        <v>1</v>
      </c>
      <c r="P19" s="75">
        <f t="shared" si="7"/>
        <v>1</v>
      </c>
      <c r="Q19" s="75">
        <f t="shared" si="8"/>
        <v>1</v>
      </c>
      <c r="R19" s="51">
        <v>68</v>
      </c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</row>
    <row r="20" spans="1:33" ht="15.75" customHeight="1">
      <c r="A20" s="40"/>
      <c r="B20" s="40"/>
      <c r="C20" s="40"/>
      <c r="D20" s="40"/>
      <c r="E20" s="40"/>
      <c r="F20" s="40"/>
      <c r="G20" s="74">
        <f>SUM(G7:G19)</f>
        <v>9</v>
      </c>
      <c r="H20" s="74">
        <f>SUM(H7:H19)</f>
        <v>9</v>
      </c>
      <c r="I20" s="74">
        <f>SUM(I7:I19)</f>
        <v>8</v>
      </c>
      <c r="J20" s="69"/>
      <c r="K20" s="74">
        <f>SUM(K7:K19)</f>
        <v>12</v>
      </c>
      <c r="L20" s="74">
        <f>SUM(L7:L19)</f>
        <v>7</v>
      </c>
      <c r="M20" s="74">
        <f>SUM(M7:M19)</f>
        <v>2</v>
      </c>
      <c r="N20" s="74"/>
      <c r="O20" s="74">
        <f>SUM(O7:O19)</f>
        <v>13</v>
      </c>
      <c r="P20" s="74">
        <f>SUM(P7:P19)</f>
        <v>8</v>
      </c>
      <c r="Q20" s="74">
        <f>SUM(Q7:Q19)</f>
        <v>3</v>
      </c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</row>
    <row r="21" spans="1:33" ht="15.75" customHeight="1">
      <c r="A21" s="40"/>
      <c r="B21" s="40"/>
      <c r="C21" s="40"/>
      <c r="D21" s="40"/>
      <c r="E21" s="40"/>
      <c r="F21" s="40"/>
      <c r="G21" s="74">
        <f>IF(G20/13&gt;=0.7,1,0)</f>
        <v>0</v>
      </c>
      <c r="H21" s="74">
        <f>IF(H20/13&gt;=0.7,1,0)</f>
        <v>0</v>
      </c>
      <c r="I21" s="74">
        <f>IF(I20/13&gt;=0.7,1,0)</f>
        <v>0</v>
      </c>
      <c r="J21" s="69"/>
      <c r="K21" s="74">
        <f>IF(K20/13&gt;=0.7,1,0)</f>
        <v>1</v>
      </c>
      <c r="L21" s="74">
        <f>IF(L20/13&gt;=0.7,1,0)</f>
        <v>0</v>
      </c>
      <c r="M21" s="74">
        <f>IF(M20/13&gt;=0.7,1,0)</f>
        <v>0</v>
      </c>
      <c r="N21" s="74"/>
      <c r="O21" s="74">
        <f>IF(O20/13&gt;=0.7,1,0)</f>
        <v>1</v>
      </c>
      <c r="P21" s="74">
        <f>IF(P20/13&gt;=0.7,1,0)</f>
        <v>0</v>
      </c>
      <c r="Q21" s="74">
        <f>IF(Q20/13&gt;=0.7,1,0)</f>
        <v>0</v>
      </c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</row>
    <row r="22" spans="1:33" ht="15.75" customHeight="1">
      <c r="A22" s="40"/>
      <c r="B22" s="40"/>
      <c r="C22" s="40"/>
      <c r="D22" s="40"/>
      <c r="E22" s="40"/>
      <c r="F22" s="40"/>
      <c r="G22" s="40"/>
      <c r="H22" s="40"/>
      <c r="I22" s="40"/>
      <c r="J22" s="69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</row>
    <row r="23" spans="1:33" ht="15.75" customHeight="1">
      <c r="A23" s="40"/>
      <c r="B23" s="40"/>
      <c r="C23" s="40"/>
      <c r="D23" s="40"/>
      <c r="E23" s="40"/>
      <c r="F23" s="40"/>
      <c r="G23" s="40"/>
      <c r="H23" s="40"/>
      <c r="I23" s="40"/>
      <c r="J23" s="69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</row>
    <row r="24" spans="1:33" ht="15.75" customHeight="1">
      <c r="A24" s="40"/>
      <c r="B24" s="40"/>
      <c r="C24" s="40"/>
      <c r="D24" s="40"/>
      <c r="E24" s="40"/>
      <c r="F24" s="40"/>
      <c r="G24" s="40"/>
      <c r="H24" s="40"/>
      <c r="I24" s="40"/>
      <c r="J24" s="69">
        <v>20</v>
      </c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  <c r="AG24" s="40"/>
    </row>
    <row r="25" spans="1:33" ht="15.75" customHeight="1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</row>
    <row r="26" spans="1:33" ht="15.75" customHeight="1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</row>
    <row r="27" spans="1:33" ht="15.75" customHeight="1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</row>
    <row r="28" spans="1:33" ht="15.75" customHeight="1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</row>
    <row r="29" spans="1:33" ht="15.75" customHeight="1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33" ht="15.75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</row>
    <row r="31" spans="1:33" ht="15.75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</row>
    <row r="32" spans="1:33" ht="15.75" customHeight="1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</row>
    <row r="33" spans="1:33" ht="15.75" customHeight="1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</row>
    <row r="34" spans="1:33" ht="15.75" customHeight="1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</row>
    <row r="35" spans="1:33" ht="15.75" customHeight="1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</row>
    <row r="36" spans="1:33" ht="15.75" customHeight="1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</row>
    <row r="37" spans="1:33" ht="15.75" customHeight="1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</row>
    <row r="38" spans="1:33" ht="15.75" customHeight="1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</row>
    <row r="39" spans="1:33" ht="15.75" customHeight="1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</row>
    <row r="40" spans="1:33" ht="15.75" customHeight="1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</row>
    <row r="41" spans="1:33" ht="15.75" customHeight="1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</row>
    <row r="42" spans="1:33" ht="15.75" customHeight="1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</row>
    <row r="43" spans="1:33" ht="15.75" customHeight="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</row>
    <row r="44" spans="1:33" ht="15.75" customHeight="1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</row>
    <row r="45" spans="1:33" ht="15.75" customHeight="1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</row>
    <row r="46" spans="1:33" ht="15.75" customHeight="1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</row>
    <row r="47" spans="1:33" ht="15.75" customHeight="1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</row>
    <row r="48" spans="1:33" ht="15.75" customHeight="1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</row>
    <row r="49" spans="1:33" ht="15.75" customHeight="1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</row>
    <row r="50" spans="1:33" ht="15.75" customHeight="1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</row>
    <row r="51" spans="1:33" ht="15.75" customHeight="1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</row>
    <row r="52" spans="1:33" ht="15.75" customHeight="1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</row>
    <row r="53" spans="1:33" ht="15.75" customHeight="1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</row>
    <row r="54" spans="1:33" ht="15.75" customHeight="1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</row>
    <row r="55" spans="1:33" ht="15.75" customHeight="1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</row>
    <row r="56" spans="1:33" ht="15.75" customHeight="1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</row>
    <row r="57" spans="1:33" ht="15.75" customHeight="1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  <c r="AG57" s="40"/>
    </row>
    <row r="58" spans="1:33" ht="15.75" customHeight="1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</row>
    <row r="59" spans="1:33" ht="15.7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</row>
    <row r="60" spans="1:33" ht="15.75" customHeight="1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</row>
    <row r="61" spans="1:33" ht="15.75" customHeight="1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</row>
    <row r="62" spans="1:33" ht="15.75" customHeight="1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</row>
    <row r="63" spans="1:33" ht="15.75" customHeight="1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</row>
    <row r="64" spans="1:33" ht="15.75" customHeight="1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</row>
    <row r="65" spans="1:33" ht="15.75" customHeight="1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</row>
    <row r="66" spans="1:33" ht="15.75" customHeight="1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</row>
    <row r="67" spans="1:33" ht="15.75" customHeight="1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</row>
    <row r="68" spans="1:33" ht="15.75" customHeight="1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</row>
    <row r="69" spans="1:33" ht="15.75" customHeight="1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</row>
    <row r="70" spans="1:33" ht="15.75" customHeight="1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</row>
    <row r="71" spans="1:33" ht="15.75" customHeight="1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</row>
    <row r="72" spans="1:33" ht="15.75" customHeight="1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</row>
    <row r="73" spans="1:33" ht="15.75" customHeight="1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</row>
    <row r="74" spans="1:33" ht="15.75" customHeight="1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</row>
    <row r="75" spans="1:33" ht="15.75" customHeight="1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</row>
    <row r="76" spans="1:33" ht="15.75" customHeight="1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</row>
    <row r="77" spans="1:33" ht="15.75" customHeight="1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</row>
    <row r="78" spans="1:33" ht="15.75" customHeight="1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</row>
    <row r="79" spans="1:33" ht="15.75" customHeight="1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</row>
    <row r="80" spans="1:33" ht="15.75" customHeight="1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</row>
    <row r="81" spans="1:33" ht="15.75" customHeight="1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</row>
    <row r="82" spans="1:33" ht="15.75" customHeight="1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</row>
    <row r="83" spans="1:33" ht="15.75" customHeight="1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</row>
    <row r="84" spans="1:33" ht="15.75" customHeight="1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</row>
    <row r="85" spans="1:33" ht="15.75" customHeight="1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</row>
    <row r="86" spans="1:33" ht="15.75" customHeight="1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</row>
    <row r="87" spans="1:33" ht="15.75" customHeight="1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</row>
    <row r="88" spans="1:33" ht="15.75" customHeight="1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</row>
    <row r="89" spans="1:33" ht="15.75" customHeight="1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</row>
    <row r="90" spans="1:33" ht="15.75" customHeight="1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</row>
    <row r="91" spans="1:33" ht="15.75" customHeight="1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</row>
    <row r="92" spans="1:33" ht="15.75" customHeight="1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</row>
    <row r="93" spans="1:33" ht="15.75" customHeight="1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</row>
    <row r="94" spans="1:33" ht="15.75" customHeight="1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</row>
    <row r="95" spans="1:33" ht="15.75" customHeight="1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</row>
    <row r="96" spans="1:33" ht="15.75" customHeight="1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</row>
    <row r="97" spans="1:33" ht="15.75" customHeight="1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</row>
    <row r="98" spans="1:33" ht="15.75" customHeight="1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</row>
    <row r="99" spans="1:33" ht="15.75" customHeight="1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</row>
    <row r="100" spans="1:33" ht="15.75" customHeight="1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</row>
    <row r="101" spans="1:33" ht="15.75" customHeight="1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</row>
    <row r="102" spans="1:33" ht="15.75" customHeight="1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</row>
    <row r="103" spans="1:33" ht="15.75" customHeight="1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</row>
    <row r="104" spans="1:33" ht="15.75" customHeight="1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</row>
    <row r="105" spans="1:33" ht="15.75" customHeight="1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</row>
    <row r="106" spans="1:33" ht="15.75" customHeight="1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</row>
    <row r="107" spans="1:33" ht="15.75" customHeight="1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</row>
    <row r="108" spans="1:33" ht="15.75" customHeight="1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33" ht="15.75" customHeight="1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1:33" ht="15.75" customHeight="1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1:33" ht="15.75" customHeight="1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</row>
    <row r="112" spans="1:33" ht="15.75" customHeight="1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</row>
    <row r="113" spans="1:33" ht="15.75" customHeight="1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</row>
    <row r="114" spans="1:33" ht="15.75" customHeight="1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</row>
    <row r="115" spans="1:33" ht="15.75" customHeight="1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</row>
    <row r="116" spans="1:33" ht="15.75" customHeight="1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</row>
    <row r="117" spans="1:33" ht="15.75" customHeight="1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</row>
    <row r="118" spans="1:33" ht="15.75" customHeight="1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</row>
    <row r="119" spans="1:33" ht="15.75" customHeight="1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</row>
    <row r="120" spans="1:33" ht="15.75" customHeight="1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</row>
    <row r="121" spans="1:33" ht="15.75" customHeight="1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</row>
    <row r="122" spans="1:33" ht="15.75" customHeight="1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</row>
    <row r="123" spans="1:33" ht="15.75" customHeight="1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</row>
    <row r="124" spans="1:33" ht="15.75" customHeight="1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</row>
    <row r="125" spans="1:33" ht="15.75" customHeight="1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</row>
    <row r="126" spans="1:33" ht="15.75" customHeight="1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</row>
    <row r="127" spans="1:33" ht="15.75" customHeight="1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</row>
    <row r="128" spans="1:33" ht="15.75" customHeight="1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</row>
    <row r="129" spans="1:33" ht="15.75" customHeight="1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</row>
    <row r="130" spans="1:33" ht="15.75" customHeight="1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</row>
    <row r="131" spans="1:33" ht="15.75" customHeight="1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</row>
    <row r="132" spans="1:33" ht="15.75" customHeight="1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</row>
    <row r="133" spans="1:33" ht="15.75" customHeight="1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</row>
    <row r="134" spans="1:33" ht="15.75" customHeight="1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</row>
    <row r="135" spans="1:33" ht="15.75" customHeight="1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</row>
    <row r="136" spans="1:33" ht="15.75" customHeight="1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</row>
    <row r="137" spans="1:33" ht="15.75" customHeight="1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</row>
    <row r="138" spans="1:33" ht="15.75" customHeight="1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</row>
    <row r="139" spans="1:33" ht="15.75" customHeight="1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</row>
    <row r="140" spans="1:33" ht="15.75" customHeight="1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</row>
    <row r="141" spans="1:33" ht="15.75" customHeight="1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</row>
    <row r="142" spans="1:33" ht="15.75" customHeight="1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</row>
    <row r="143" spans="1:33" ht="15.75" customHeight="1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</row>
    <row r="144" spans="1:33" ht="15.75" customHeight="1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</row>
    <row r="145" spans="1:33" ht="15.75" customHeight="1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</row>
    <row r="146" spans="1:33" ht="15.75" customHeight="1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</row>
    <row r="147" spans="1:33" ht="15.75" customHeight="1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</row>
    <row r="148" spans="1:33" ht="15.75" customHeight="1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</row>
    <row r="149" spans="1:33" ht="15.75" customHeight="1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</row>
    <row r="150" spans="1:33" ht="15.75" customHeight="1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</row>
    <row r="151" spans="1:33" ht="15.75" customHeight="1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</row>
    <row r="152" spans="1:33" ht="15.75" customHeight="1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</row>
    <row r="153" spans="1:33" ht="15.75" customHeight="1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</row>
    <row r="154" spans="1:33" ht="15.75" customHeight="1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</row>
    <row r="155" spans="1:33" ht="15.75" customHeight="1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</row>
    <row r="156" spans="1:33" ht="15.75" customHeight="1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</row>
    <row r="157" spans="1:33" ht="15.75" customHeight="1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</row>
    <row r="158" spans="1:33" ht="15.75" customHeight="1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</row>
    <row r="159" spans="1:33" ht="15.75" customHeight="1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</row>
    <row r="160" spans="1:33" ht="15.75" customHeight="1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</row>
    <row r="161" spans="1:33" ht="15.75" customHeight="1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</row>
    <row r="162" spans="1:33" ht="15.75" customHeight="1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</row>
    <row r="163" spans="1:33" ht="15.75" customHeight="1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</row>
    <row r="164" spans="1:33" ht="15.75" customHeight="1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</row>
    <row r="165" spans="1:33" ht="15.75" customHeight="1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</row>
    <row r="166" spans="1:33" ht="15.75" customHeight="1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</row>
    <row r="167" spans="1:33" ht="15.75" customHeight="1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</row>
    <row r="168" spans="1:33" ht="15.75" customHeight="1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</row>
    <row r="169" spans="1:33" ht="15.75" customHeight="1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</row>
    <row r="170" spans="1:33" ht="15.75" customHeight="1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</row>
    <row r="171" spans="1:33" ht="15.75" customHeight="1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</row>
    <row r="172" spans="1:33" ht="15.75" customHeight="1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</row>
    <row r="173" spans="1:33" ht="15.75" customHeight="1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</row>
    <row r="174" spans="1:33" ht="15.75" customHeight="1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</row>
    <row r="175" spans="1:33" ht="15.75" customHeight="1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</row>
    <row r="176" spans="1:33" ht="15.75" customHeight="1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</row>
    <row r="177" spans="1:33" ht="15.75" customHeight="1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</row>
    <row r="178" spans="1:33" ht="15.75" customHeight="1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</row>
    <row r="179" spans="1:33" ht="15.75" customHeight="1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</row>
    <row r="180" spans="1:33" ht="15.75" customHeight="1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</row>
    <row r="181" spans="1:33" ht="15.75" customHeight="1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</row>
    <row r="182" spans="1:33" ht="15.75" customHeight="1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</row>
    <row r="183" spans="1:33" ht="15.75" customHeight="1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</row>
    <row r="184" spans="1:33" ht="15.75" customHeight="1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</row>
    <row r="185" spans="1:33" ht="15.75" customHeight="1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</row>
    <row r="186" spans="1:33" ht="15.75" customHeight="1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</row>
    <row r="187" spans="1:33" ht="15.75" customHeight="1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</row>
    <row r="188" spans="1:33" ht="15.75" customHeight="1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</row>
    <row r="189" spans="1:33" ht="15.75" customHeight="1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</row>
    <row r="190" spans="1:33" ht="15.75" customHeight="1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</row>
    <row r="191" spans="1:33" ht="15.75" customHeight="1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</row>
    <row r="192" spans="1:33" ht="15.75" customHeight="1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</row>
    <row r="193" spans="1:33" ht="15.75" customHeight="1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</row>
    <row r="194" spans="1:33" ht="15.75" customHeight="1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</row>
    <row r="195" spans="1:33" ht="15.75" customHeight="1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</row>
    <row r="196" spans="1:33" ht="15.75" customHeight="1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</row>
    <row r="197" spans="1:33" ht="15.7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</row>
    <row r="198" spans="1:33" ht="15.75" customHeight="1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</row>
    <row r="199" spans="1:33" ht="15.7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</row>
    <row r="200" spans="1:33" ht="15.75" customHeight="1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</row>
    <row r="201" spans="1:33" ht="15.7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</row>
    <row r="202" spans="1:33" ht="15.75" customHeight="1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</row>
    <row r="203" spans="1:33" ht="15.7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</row>
    <row r="204" spans="1:33" ht="15.75" customHeight="1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</row>
    <row r="205" spans="1:33" ht="15.7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</row>
    <row r="206" spans="1:33" ht="15.75" customHeight="1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</row>
    <row r="207" spans="1:33" ht="15.7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</row>
    <row r="208" spans="1:33" ht="15.75" customHeight="1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</row>
    <row r="209" spans="1:33" ht="15.75" customHeight="1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</row>
    <row r="210" spans="1:33" ht="15.75" customHeight="1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  <c r="AG210" s="40"/>
    </row>
    <row r="211" spans="1:33" ht="15.75" customHeight="1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  <c r="AG211" s="40"/>
    </row>
    <row r="212" spans="1:33" ht="15.75" customHeight="1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  <c r="AG212" s="40"/>
    </row>
    <row r="213" spans="1:33" ht="15.75" customHeight="1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  <c r="AG213" s="40"/>
    </row>
    <row r="214" spans="1:33" ht="15.75" customHeight="1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  <c r="AG214" s="40"/>
    </row>
    <row r="215" spans="1:33" ht="15.75" customHeight="1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  <c r="AG215" s="40"/>
    </row>
    <row r="216" spans="1:33" ht="15.75" customHeight="1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  <c r="AG216" s="40"/>
    </row>
    <row r="217" spans="1:33" ht="15.75" customHeight="1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  <c r="AG217" s="40"/>
    </row>
    <row r="218" spans="1:33" ht="15.75" customHeight="1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  <c r="AG218" s="40"/>
    </row>
    <row r="219" spans="1:33" ht="15.75" customHeight="1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  <c r="AG219" s="40"/>
    </row>
    <row r="220" spans="1:33" ht="15.75" customHeight="1"/>
    <row r="221" spans="1:33" ht="15.75" customHeight="1"/>
    <row r="222" spans="1:33" ht="15.75" customHeight="1"/>
    <row r="223" spans="1:33" ht="15.75" customHeight="1"/>
    <row r="224" spans="1:3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4">
    <mergeCell ref="P5:P6"/>
    <mergeCell ref="A1:R1"/>
    <mergeCell ref="A2:R2"/>
    <mergeCell ref="A3:R3"/>
    <mergeCell ref="D4:Q4"/>
    <mergeCell ref="R4:R5"/>
    <mergeCell ref="G5:G6"/>
    <mergeCell ref="H5:H6"/>
    <mergeCell ref="Q5:Q6"/>
    <mergeCell ref="I5:I6"/>
    <mergeCell ref="K5:K6"/>
    <mergeCell ref="L5:L6"/>
    <mergeCell ref="M5:M6"/>
    <mergeCell ref="O5:O6"/>
  </mergeCells>
  <conditionalFormatting sqref="G7:I19 K7:M19 O7:Q19">
    <cfRule type="cellIs" dxfId="5" priority="1" operator="equal">
      <formula>0</formula>
    </cfRule>
  </conditionalFormatting>
  <conditionalFormatting sqref="R7:R19">
    <cfRule type="containsText" dxfId="4" priority="4" operator="containsText" text="AB">
      <formula>NOT(ISERROR(SEARCH(("AB"),(R7))))</formula>
    </cfRule>
  </conditionalFormatting>
  <pageMargins left="0.7" right="0.7" top="0.75" bottom="0.75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E889"/>
  <sheetViews>
    <sheetView workbookViewId="0">
      <selection activeCell="G12" sqref="G12"/>
    </sheetView>
  </sheetViews>
  <sheetFormatPr defaultColWidth="12.625" defaultRowHeight="15" customHeight="1"/>
  <cols>
    <col min="1" max="1" width="8.625" customWidth="1"/>
    <col min="2" max="2" width="20.75" customWidth="1"/>
    <col min="3" max="3" width="32.625" customWidth="1"/>
    <col min="4" max="4" width="10.75" customWidth="1"/>
    <col min="5" max="5" width="11.5" customWidth="1"/>
  </cols>
  <sheetData>
    <row r="1" spans="1:5" ht="13.5" customHeight="1">
      <c r="A1" s="110" t="s">
        <v>75</v>
      </c>
      <c r="B1" s="98"/>
      <c r="C1" s="98"/>
      <c r="D1" s="98"/>
      <c r="E1" s="98"/>
    </row>
    <row r="2" spans="1:5" ht="75.75" customHeight="1">
      <c r="A2" s="44" t="s">
        <v>67</v>
      </c>
      <c r="B2" s="44" t="s">
        <v>68</v>
      </c>
      <c r="C2" s="44" t="s">
        <v>69</v>
      </c>
      <c r="D2" s="30" t="s">
        <v>70</v>
      </c>
      <c r="E2" s="67" t="s">
        <v>71</v>
      </c>
    </row>
    <row r="3" spans="1:5" ht="16.5" customHeight="1">
      <c r="A3" s="20">
        <v>1</v>
      </c>
      <c r="B3" s="71" t="s">
        <v>91</v>
      </c>
      <c r="C3" s="72" t="s">
        <v>92</v>
      </c>
      <c r="D3" s="51">
        <v>63</v>
      </c>
      <c r="E3" s="69" t="str">
        <f>IF(D3&lt;=60,"Y","N")</f>
        <v>N</v>
      </c>
    </row>
    <row r="4" spans="1:5" ht="16.5" customHeight="1">
      <c r="A4" s="20">
        <v>2</v>
      </c>
      <c r="B4" s="71" t="s">
        <v>93</v>
      </c>
      <c r="C4" s="72" t="s">
        <v>94</v>
      </c>
      <c r="D4" s="51">
        <v>68</v>
      </c>
      <c r="E4" s="69" t="str">
        <f t="shared" ref="E4:E15" si="0">IF(D4&lt;=60,"Y","N")</f>
        <v>N</v>
      </c>
    </row>
    <row r="5" spans="1:5" ht="16.5" customHeight="1">
      <c r="A5" s="20">
        <v>3</v>
      </c>
      <c r="B5" s="71" t="s">
        <v>95</v>
      </c>
      <c r="C5" s="72" t="s">
        <v>96</v>
      </c>
      <c r="D5" s="51">
        <v>51</v>
      </c>
      <c r="E5" s="69" t="str">
        <f t="shared" si="0"/>
        <v>Y</v>
      </c>
    </row>
    <row r="6" spans="1:5" ht="16.5" customHeight="1">
      <c r="A6" s="20">
        <v>4</v>
      </c>
      <c r="B6" s="71" t="s">
        <v>97</v>
      </c>
      <c r="C6" s="72" t="s">
        <v>98</v>
      </c>
      <c r="D6" s="51">
        <v>61</v>
      </c>
      <c r="E6" s="69" t="str">
        <f t="shared" si="0"/>
        <v>N</v>
      </c>
    </row>
    <row r="7" spans="1:5" ht="16.5" customHeight="1">
      <c r="A7" s="20">
        <v>5</v>
      </c>
      <c r="B7" s="71" t="s">
        <v>99</v>
      </c>
      <c r="C7" s="72" t="s">
        <v>100</v>
      </c>
      <c r="D7" s="51">
        <v>51</v>
      </c>
      <c r="E7" s="69" t="str">
        <f t="shared" si="0"/>
        <v>Y</v>
      </c>
    </row>
    <row r="8" spans="1:5" ht="16.5" customHeight="1">
      <c r="A8" s="20">
        <v>6</v>
      </c>
      <c r="B8" s="71" t="s">
        <v>101</v>
      </c>
      <c r="C8" s="72" t="s">
        <v>102</v>
      </c>
      <c r="D8" s="51">
        <v>56</v>
      </c>
      <c r="E8" s="69" t="str">
        <f t="shared" si="0"/>
        <v>Y</v>
      </c>
    </row>
    <row r="9" spans="1:5" ht="16.5" customHeight="1">
      <c r="A9" s="20">
        <v>7</v>
      </c>
      <c r="B9" s="71" t="s">
        <v>103</v>
      </c>
      <c r="C9" s="72" t="s">
        <v>104</v>
      </c>
      <c r="D9" s="51">
        <v>63</v>
      </c>
      <c r="E9" s="69" t="str">
        <f t="shared" si="0"/>
        <v>N</v>
      </c>
    </row>
    <row r="10" spans="1:5" ht="16.5" customHeight="1">
      <c r="A10" s="20">
        <v>8</v>
      </c>
      <c r="B10" s="71" t="s">
        <v>105</v>
      </c>
      <c r="C10" s="72" t="s">
        <v>106</v>
      </c>
      <c r="D10" s="51">
        <v>65</v>
      </c>
      <c r="E10" s="69" t="str">
        <f t="shared" si="0"/>
        <v>N</v>
      </c>
    </row>
    <row r="11" spans="1:5" ht="16.5" customHeight="1">
      <c r="A11" s="20">
        <v>9</v>
      </c>
      <c r="B11" s="71" t="s">
        <v>107</v>
      </c>
      <c r="C11" s="72" t="s">
        <v>108</v>
      </c>
      <c r="D11" s="51">
        <v>51</v>
      </c>
      <c r="E11" s="69" t="str">
        <f t="shared" si="0"/>
        <v>Y</v>
      </c>
    </row>
    <row r="12" spans="1:5" ht="16.5" customHeight="1">
      <c r="A12" s="20">
        <v>10</v>
      </c>
      <c r="B12" s="71" t="s">
        <v>109</v>
      </c>
      <c r="C12" s="72" t="s">
        <v>110</v>
      </c>
      <c r="D12" s="51">
        <v>61</v>
      </c>
      <c r="E12" s="69" t="str">
        <f t="shared" si="0"/>
        <v>N</v>
      </c>
    </row>
    <row r="13" spans="1:5" ht="16.5" customHeight="1">
      <c r="A13" s="20">
        <v>11</v>
      </c>
      <c r="B13" s="71" t="s">
        <v>111</v>
      </c>
      <c r="C13" s="72" t="s">
        <v>112</v>
      </c>
      <c r="D13" s="51">
        <v>63</v>
      </c>
      <c r="E13" s="69" t="str">
        <f t="shared" si="0"/>
        <v>N</v>
      </c>
    </row>
    <row r="14" spans="1:5" ht="16.5" customHeight="1">
      <c r="A14" s="20">
        <v>12</v>
      </c>
      <c r="B14" s="71" t="s">
        <v>113</v>
      </c>
      <c r="C14" s="72" t="s">
        <v>114</v>
      </c>
      <c r="D14" s="51">
        <v>51</v>
      </c>
      <c r="E14" s="69" t="str">
        <f t="shared" si="0"/>
        <v>Y</v>
      </c>
    </row>
    <row r="15" spans="1:5" ht="16.5" customHeight="1">
      <c r="A15" s="20">
        <v>13</v>
      </c>
      <c r="B15" s="71" t="s">
        <v>115</v>
      </c>
      <c r="C15" s="72" t="s">
        <v>116</v>
      </c>
      <c r="D15" s="51">
        <v>68</v>
      </c>
      <c r="E15" s="69" t="str">
        <f t="shared" si="0"/>
        <v>N</v>
      </c>
    </row>
    <row r="16" spans="1:5" ht="13.5" customHeight="1">
      <c r="E16" s="46"/>
    </row>
    <row r="17" ht="13.5" customHeight="1"/>
    <row r="18" ht="13.5" customHeight="1"/>
    <row r="19" ht="13.5" customHeight="1"/>
    <row r="20" ht="13.5" customHeight="1"/>
    <row r="21" ht="13.5" customHeight="1"/>
    <row r="22" ht="13.5" customHeight="1"/>
    <row r="23" ht="13.5" customHeight="1"/>
    <row r="24" ht="13.5" customHeight="1"/>
    <row r="25" ht="13.5" customHeight="1"/>
    <row r="26" ht="13.5" customHeight="1"/>
    <row r="27" ht="13.5" customHeight="1"/>
    <row r="28" ht="13.5" customHeight="1"/>
    <row r="29" ht="13.5" customHeight="1"/>
    <row r="30" ht="13.5" customHeight="1"/>
    <row r="31" ht="13.5" customHeight="1"/>
    <row r="32" ht="13.5" customHeight="1"/>
    <row r="33" ht="13.5" customHeight="1"/>
    <row r="34" ht="13.5" customHeight="1"/>
    <row r="35" ht="13.5" customHeight="1"/>
    <row r="36" ht="13.5" customHeight="1"/>
    <row r="37" ht="13.5" customHeight="1"/>
    <row r="38" ht="13.5" customHeight="1"/>
    <row r="39" ht="13.5" customHeight="1"/>
    <row r="40" ht="13.5" customHeight="1"/>
    <row r="41" ht="13.5" customHeight="1"/>
    <row r="42" ht="13.5" customHeight="1"/>
    <row r="43" ht="13.5" customHeight="1"/>
    <row r="44" ht="13.5" customHeight="1"/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1">
    <mergeCell ref="A1:E1"/>
  </mergeCells>
  <conditionalFormatting sqref="E16">
    <cfRule type="cellIs" dxfId="3" priority="2" operator="equal">
      <formula>"Y"</formula>
    </cfRule>
  </conditionalFormatting>
  <conditionalFormatting sqref="D3:D15">
    <cfRule type="containsText" dxfId="2" priority="1" operator="containsText" text="AB">
      <formula>NOT(ISERROR(SEARCH(("AB"),(D3))))</formula>
    </cfRule>
  </conditionalFormatting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Z889"/>
  <sheetViews>
    <sheetView workbookViewId="0">
      <selection activeCell="F23" sqref="F23"/>
    </sheetView>
  </sheetViews>
  <sheetFormatPr defaultColWidth="12.625" defaultRowHeight="15" customHeight="1"/>
  <cols>
    <col min="1" max="1" width="5.75" customWidth="1"/>
    <col min="2" max="2" width="13.5" customWidth="1"/>
    <col min="3" max="3" width="27.875" customWidth="1"/>
    <col min="4" max="4" width="14.375" customWidth="1"/>
    <col min="5" max="13" width="12.125" customWidth="1"/>
    <col min="14" max="15" width="8" customWidth="1"/>
    <col min="16" max="25" width="7.625" customWidth="1"/>
  </cols>
  <sheetData>
    <row r="1" spans="1:26" ht="19.5" customHeight="1">
      <c r="A1" s="100" t="s">
        <v>117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4"/>
    </row>
    <row r="2" spans="1:26" ht="19.5" customHeight="1">
      <c r="A2" s="100" t="s">
        <v>76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4"/>
    </row>
    <row r="3" spans="1:26" ht="19.5" customHeight="1">
      <c r="A3" s="100" t="s">
        <v>126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4"/>
    </row>
    <row r="4" spans="1:26" ht="19.5" customHeight="1">
      <c r="A4" s="100" t="s">
        <v>123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4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1:26" ht="19.5" customHeight="1">
      <c r="A5" s="108" t="s">
        <v>26</v>
      </c>
      <c r="B5" s="107" t="s">
        <v>27</v>
      </c>
      <c r="C5" s="35" t="s">
        <v>28</v>
      </c>
      <c r="D5" s="108" t="s">
        <v>17</v>
      </c>
      <c r="E5" s="108" t="s">
        <v>18</v>
      </c>
      <c r="F5" s="108" t="s">
        <v>19</v>
      </c>
      <c r="G5" s="108" t="s">
        <v>20</v>
      </c>
      <c r="H5" s="108" t="s">
        <v>21</v>
      </c>
      <c r="I5" s="100" t="s">
        <v>77</v>
      </c>
      <c r="J5" s="83"/>
      <c r="K5" s="83"/>
      <c r="L5" s="83"/>
      <c r="M5" s="84"/>
      <c r="N5" s="108" t="s">
        <v>31</v>
      </c>
      <c r="O5" s="108" t="s">
        <v>31</v>
      </c>
      <c r="P5" s="16"/>
      <c r="Q5" s="16"/>
      <c r="R5" s="16"/>
      <c r="S5" s="16"/>
      <c r="T5" s="16"/>
      <c r="U5" s="16"/>
      <c r="V5" s="16"/>
      <c r="W5" s="16"/>
      <c r="X5" s="16"/>
      <c r="Y5" s="16"/>
    </row>
    <row r="6" spans="1:26" ht="19.5" customHeight="1">
      <c r="A6" s="109"/>
      <c r="B6" s="109"/>
      <c r="C6" s="35" t="s">
        <v>59</v>
      </c>
      <c r="D6" s="87"/>
      <c r="E6" s="87"/>
      <c r="F6" s="87"/>
      <c r="G6" s="87"/>
      <c r="H6" s="87"/>
      <c r="I6" s="108" t="s">
        <v>17</v>
      </c>
      <c r="J6" s="108" t="s">
        <v>18</v>
      </c>
      <c r="K6" s="108" t="s">
        <v>19</v>
      </c>
      <c r="L6" s="108" t="s">
        <v>20</v>
      </c>
      <c r="M6" s="108" t="s">
        <v>21</v>
      </c>
      <c r="N6" s="109"/>
      <c r="O6" s="109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19.5" customHeight="1">
      <c r="A7" s="109"/>
      <c r="B7" s="109"/>
      <c r="C7" s="35"/>
      <c r="D7" s="35" t="s">
        <v>31</v>
      </c>
      <c r="E7" s="35" t="s">
        <v>31</v>
      </c>
      <c r="F7" s="35" t="s">
        <v>31</v>
      </c>
      <c r="G7" s="35" t="s">
        <v>31</v>
      </c>
      <c r="H7" s="35" t="s">
        <v>31</v>
      </c>
      <c r="I7" s="87"/>
      <c r="J7" s="87"/>
      <c r="K7" s="87"/>
      <c r="L7" s="87"/>
      <c r="M7" s="87"/>
      <c r="N7" s="87"/>
      <c r="O7" s="87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6" ht="19.5" customHeight="1">
      <c r="A8" s="87"/>
      <c r="B8" s="87"/>
      <c r="C8" s="35" t="s">
        <v>33</v>
      </c>
      <c r="D8" s="35">
        <f>' MID Term 1'!D6+'MID Term 2'!D6</f>
        <v>28</v>
      </c>
      <c r="E8" s="35">
        <f>' MID Term 1'!H6+'MID Term 2'!E6</f>
        <v>28</v>
      </c>
      <c r="F8" s="35">
        <f>' MID Term 1'!L6+'MID Term 2'!F6</f>
        <v>28</v>
      </c>
      <c r="G8" s="35">
        <f>' MID Term 1'!P6+'MID Term 2'!J6</f>
        <v>28</v>
      </c>
      <c r="H8" s="35">
        <f>' MID Term 1'!Q6+'MID Term 2'!N6</f>
        <v>28</v>
      </c>
      <c r="I8" s="114">
        <v>0.75</v>
      </c>
      <c r="J8" s="114">
        <v>0.75</v>
      </c>
      <c r="K8" s="114">
        <v>0.75</v>
      </c>
      <c r="L8" s="114">
        <v>0.75</v>
      </c>
      <c r="M8" s="114">
        <v>0.75</v>
      </c>
      <c r="N8" s="108">
        <f>SUM(D8:H8)</f>
        <v>140</v>
      </c>
      <c r="O8" s="108">
        <f>ROUND(N8/2,0)</f>
        <v>70</v>
      </c>
      <c r="P8" s="1"/>
      <c r="Q8" s="1"/>
      <c r="R8" s="1"/>
      <c r="S8" s="1"/>
      <c r="T8" s="1"/>
      <c r="U8" s="1"/>
      <c r="V8" s="1"/>
      <c r="W8" s="1"/>
      <c r="X8" s="1"/>
      <c r="Y8" s="1"/>
    </row>
    <row r="9" spans="1:26" ht="19.5" customHeight="1">
      <c r="A9" s="100" t="s">
        <v>36</v>
      </c>
      <c r="B9" s="83"/>
      <c r="C9" s="84"/>
      <c r="D9" s="53">
        <v>0.75</v>
      </c>
      <c r="E9" s="53">
        <v>0.75</v>
      </c>
      <c r="F9" s="53">
        <v>0.75</v>
      </c>
      <c r="G9" s="53">
        <v>0.75</v>
      </c>
      <c r="H9" s="53">
        <v>0.75</v>
      </c>
      <c r="I9" s="87"/>
      <c r="J9" s="87"/>
      <c r="K9" s="87"/>
      <c r="L9" s="87"/>
      <c r="M9" s="87"/>
      <c r="N9" s="87"/>
      <c r="O9" s="87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6" ht="19.5" customHeight="1">
      <c r="A10" s="20">
        <v>1</v>
      </c>
      <c r="B10" s="71" t="s">
        <v>91</v>
      </c>
      <c r="C10" s="72" t="s">
        <v>92</v>
      </c>
      <c r="D10" s="37">
        <f>' MID Term 1'!D7+'MID Term 2'!D7</f>
        <v>20</v>
      </c>
      <c r="E10" s="37">
        <f>' MID Term 1'!H7+'MID Term 2'!E7</f>
        <v>21</v>
      </c>
      <c r="F10" s="37">
        <f>' MID Term 1'!L7+'MID Term 2'!F7</f>
        <v>24</v>
      </c>
      <c r="G10" s="54">
        <f>'MID Term 2'!J7</f>
        <v>24</v>
      </c>
      <c r="H10" s="37">
        <f>'MID Term 2'!N7</f>
        <v>25</v>
      </c>
      <c r="I10" s="37">
        <f t="shared" ref="I10:I22" si="0">IF((D10/$D$8)&gt;=$I$8,1,0)</f>
        <v>0</v>
      </c>
      <c r="J10" s="37">
        <f t="shared" ref="J10:J22" si="1">IF((E10/$E$8)&gt;=$J$8,1,0)</f>
        <v>1</v>
      </c>
      <c r="K10" s="37">
        <f t="shared" ref="K10:K22" si="2">IF((F10/$F$8)&gt;=$K$8,1,0)</f>
        <v>1</v>
      </c>
      <c r="L10" s="37">
        <f t="shared" ref="L10:L22" si="3">IF((G10/$G$8)&gt;=$L$8,1,0)</f>
        <v>1</v>
      </c>
      <c r="M10" s="37">
        <f t="shared" ref="M10:M22" si="4">IF((H10/$H$8)&gt;=$M$8,1,0)</f>
        <v>1</v>
      </c>
      <c r="N10" s="37">
        <f t="shared" ref="N10:N22" si="5">SUM(D10:H10)</f>
        <v>114</v>
      </c>
      <c r="O10" s="37">
        <f t="shared" ref="O10:O22" si="6">ROUND(N10/2,0)</f>
        <v>57</v>
      </c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6" ht="19.5" customHeight="1">
      <c r="A11" s="20">
        <v>2</v>
      </c>
      <c r="B11" s="71" t="s">
        <v>93</v>
      </c>
      <c r="C11" s="72" t="s">
        <v>94</v>
      </c>
      <c r="D11" s="37">
        <f>' MID Term 1'!D8+'MID Term 2'!D8</f>
        <v>24</v>
      </c>
      <c r="E11" s="37">
        <f>' MID Term 1'!H8+'MID Term 2'!E8</f>
        <v>25</v>
      </c>
      <c r="F11" s="37">
        <f>' MID Term 1'!L8+'MID Term 2'!F8</f>
        <v>31</v>
      </c>
      <c r="G11" s="54">
        <f>'MID Term 2'!J8</f>
        <v>22</v>
      </c>
      <c r="H11" s="37">
        <f>'MID Term 2'!N8</f>
        <v>27</v>
      </c>
      <c r="I11" s="37">
        <f t="shared" si="0"/>
        <v>1</v>
      </c>
      <c r="J11" s="37">
        <f t="shared" si="1"/>
        <v>1</v>
      </c>
      <c r="K11" s="37">
        <f t="shared" si="2"/>
        <v>1</v>
      </c>
      <c r="L11" s="37">
        <f t="shared" si="3"/>
        <v>1</v>
      </c>
      <c r="M11" s="37">
        <f t="shared" si="4"/>
        <v>1</v>
      </c>
      <c r="N11" s="37">
        <f t="shared" si="5"/>
        <v>129</v>
      </c>
      <c r="O11" s="37">
        <f t="shared" si="6"/>
        <v>65</v>
      </c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9.5" customHeight="1">
      <c r="A12" s="20">
        <v>3</v>
      </c>
      <c r="B12" s="71" t="s">
        <v>95</v>
      </c>
      <c r="C12" s="72" t="s">
        <v>96</v>
      </c>
      <c r="D12" s="37">
        <f>' MID Term 1'!D9+'MID Term 2'!D9</f>
        <v>23</v>
      </c>
      <c r="E12" s="37">
        <f>' MID Term 1'!H9+'MID Term 2'!E9</f>
        <v>23.5</v>
      </c>
      <c r="F12" s="37">
        <f>' MID Term 1'!L9+'MID Term 2'!F9</f>
        <v>17.5</v>
      </c>
      <c r="G12" s="54">
        <f>'MID Term 2'!J9</f>
        <v>25</v>
      </c>
      <c r="H12" s="37">
        <f>'MID Term 2'!N9</f>
        <v>20</v>
      </c>
      <c r="I12" s="37">
        <f t="shared" si="0"/>
        <v>1</v>
      </c>
      <c r="J12" s="37">
        <f t="shared" si="1"/>
        <v>1</v>
      </c>
      <c r="K12" s="37">
        <f t="shared" si="2"/>
        <v>0</v>
      </c>
      <c r="L12" s="37">
        <f t="shared" si="3"/>
        <v>1</v>
      </c>
      <c r="M12" s="37">
        <f t="shared" si="4"/>
        <v>0</v>
      </c>
      <c r="N12" s="37">
        <f t="shared" si="5"/>
        <v>109</v>
      </c>
      <c r="O12" s="37">
        <f t="shared" si="6"/>
        <v>55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23"/>
    </row>
    <row r="13" spans="1:26" ht="19.5" customHeight="1">
      <c r="A13" s="20">
        <v>4</v>
      </c>
      <c r="B13" s="71" t="s">
        <v>97</v>
      </c>
      <c r="C13" s="72" t="s">
        <v>98</v>
      </c>
      <c r="D13" s="37">
        <f>' MID Term 1'!D10+'MID Term 2'!D10</f>
        <v>22</v>
      </c>
      <c r="E13" s="37">
        <f>' MID Term 1'!H10+'MID Term 2'!E10</f>
        <v>21</v>
      </c>
      <c r="F13" s="37">
        <f>' MID Term 1'!L10+'MID Term 2'!F10</f>
        <v>26</v>
      </c>
      <c r="G13" s="54">
        <f>'MID Term 2'!J10</f>
        <v>22</v>
      </c>
      <c r="H13" s="37">
        <f>'MID Term 2'!N10</f>
        <v>24</v>
      </c>
      <c r="I13" s="37">
        <f t="shared" si="0"/>
        <v>1</v>
      </c>
      <c r="J13" s="37">
        <f t="shared" si="1"/>
        <v>1</v>
      </c>
      <c r="K13" s="37">
        <f t="shared" si="2"/>
        <v>1</v>
      </c>
      <c r="L13" s="37">
        <f t="shared" si="3"/>
        <v>1</v>
      </c>
      <c r="M13" s="37">
        <f t="shared" si="4"/>
        <v>1</v>
      </c>
      <c r="N13" s="37">
        <f t="shared" si="5"/>
        <v>115</v>
      </c>
      <c r="O13" s="37">
        <f t="shared" si="6"/>
        <v>58</v>
      </c>
      <c r="P13" s="1"/>
      <c r="Q13" s="1"/>
      <c r="R13" s="1"/>
      <c r="S13" s="1"/>
      <c r="T13" s="1"/>
      <c r="U13" s="1"/>
      <c r="V13" s="1"/>
      <c r="W13" s="1"/>
      <c r="X13" s="1"/>
      <c r="Y13" s="1"/>
      <c r="Z13" s="23"/>
    </row>
    <row r="14" spans="1:26" ht="19.5" customHeight="1">
      <c r="A14" s="20">
        <v>5</v>
      </c>
      <c r="B14" s="71" t="s">
        <v>99</v>
      </c>
      <c r="C14" s="72" t="s">
        <v>100</v>
      </c>
      <c r="D14" s="37">
        <f>' MID Term 1'!D11+'MID Term 2'!D11</f>
        <v>24</v>
      </c>
      <c r="E14" s="37">
        <f>' MID Term 1'!H11+'MID Term 2'!E11</f>
        <v>25</v>
      </c>
      <c r="F14" s="37">
        <f>' MID Term 1'!L11+'MID Term 2'!F11</f>
        <v>21</v>
      </c>
      <c r="G14" s="54">
        <f>'MID Term 2'!J11</f>
        <v>22</v>
      </c>
      <c r="H14" s="37">
        <f>'MID Term 2'!N11</f>
        <v>20</v>
      </c>
      <c r="I14" s="37">
        <f t="shared" si="0"/>
        <v>1</v>
      </c>
      <c r="J14" s="37">
        <f t="shared" si="1"/>
        <v>1</v>
      </c>
      <c r="K14" s="37">
        <f t="shared" si="2"/>
        <v>1</v>
      </c>
      <c r="L14" s="37">
        <f t="shared" si="3"/>
        <v>1</v>
      </c>
      <c r="M14" s="37">
        <f t="shared" si="4"/>
        <v>0</v>
      </c>
      <c r="N14" s="37">
        <f t="shared" si="5"/>
        <v>112</v>
      </c>
      <c r="O14" s="37">
        <f t="shared" si="6"/>
        <v>56</v>
      </c>
      <c r="P14" s="1"/>
      <c r="Q14" s="1"/>
      <c r="R14" s="1"/>
      <c r="S14" s="1"/>
      <c r="T14" s="1"/>
      <c r="U14" s="1"/>
      <c r="V14" s="1"/>
      <c r="W14" s="1"/>
      <c r="X14" s="1"/>
      <c r="Y14" s="1"/>
      <c r="Z14" s="23"/>
    </row>
    <row r="15" spans="1:26" ht="19.5" customHeight="1">
      <c r="A15" s="20">
        <v>6</v>
      </c>
      <c r="B15" s="71" t="s">
        <v>101</v>
      </c>
      <c r="C15" s="72" t="s">
        <v>102</v>
      </c>
      <c r="D15" s="37">
        <f>' MID Term 1'!D12+'MID Term 2'!D12</f>
        <v>22</v>
      </c>
      <c r="E15" s="37">
        <f>' MID Term 1'!H12+'MID Term 2'!E12</f>
        <v>21</v>
      </c>
      <c r="F15" s="37">
        <f>' MID Term 1'!L12+'MID Term 2'!F12</f>
        <v>17</v>
      </c>
      <c r="G15" s="54">
        <f>'MID Term 2'!J12</f>
        <v>28</v>
      </c>
      <c r="H15" s="37">
        <f>'MID Term 2'!N12</f>
        <v>22</v>
      </c>
      <c r="I15" s="37">
        <f t="shared" si="0"/>
        <v>1</v>
      </c>
      <c r="J15" s="37">
        <f t="shared" si="1"/>
        <v>1</v>
      </c>
      <c r="K15" s="37">
        <f t="shared" si="2"/>
        <v>0</v>
      </c>
      <c r="L15" s="37">
        <f t="shared" si="3"/>
        <v>1</v>
      </c>
      <c r="M15" s="37">
        <f t="shared" si="4"/>
        <v>1</v>
      </c>
      <c r="N15" s="37">
        <f t="shared" si="5"/>
        <v>110</v>
      </c>
      <c r="O15" s="37">
        <f t="shared" si="6"/>
        <v>55</v>
      </c>
      <c r="P15" s="1"/>
      <c r="Q15" s="1"/>
      <c r="R15" s="1"/>
      <c r="S15" s="1"/>
      <c r="T15" s="1"/>
      <c r="U15" s="1"/>
      <c r="V15" s="1"/>
      <c r="W15" s="1"/>
      <c r="X15" s="1"/>
      <c r="Y15" s="1"/>
      <c r="Z15" s="23"/>
    </row>
    <row r="16" spans="1:26" ht="19.5" customHeight="1">
      <c r="A16" s="20">
        <v>7</v>
      </c>
      <c r="B16" s="71" t="s">
        <v>103</v>
      </c>
      <c r="C16" s="72" t="s">
        <v>104</v>
      </c>
      <c r="D16" s="37">
        <f>' MID Term 1'!D13+'MID Term 2'!D13</f>
        <v>25</v>
      </c>
      <c r="E16" s="37">
        <f>' MID Term 1'!H13+'MID Term 2'!E13</f>
        <v>25.5</v>
      </c>
      <c r="F16" s="37">
        <f>' MID Term 1'!L13+'MID Term 2'!F13</f>
        <v>25.5</v>
      </c>
      <c r="G16" s="54">
        <f>'MID Term 2'!J13</f>
        <v>25</v>
      </c>
      <c r="H16" s="37">
        <f>'MID Term 2'!N13</f>
        <v>25</v>
      </c>
      <c r="I16" s="37">
        <f t="shared" si="0"/>
        <v>1</v>
      </c>
      <c r="J16" s="37">
        <f t="shared" si="1"/>
        <v>1</v>
      </c>
      <c r="K16" s="37">
        <f t="shared" si="2"/>
        <v>1</v>
      </c>
      <c r="L16" s="37">
        <f t="shared" si="3"/>
        <v>1</v>
      </c>
      <c r="M16" s="37">
        <f t="shared" si="4"/>
        <v>1</v>
      </c>
      <c r="N16" s="37">
        <f t="shared" si="5"/>
        <v>126</v>
      </c>
      <c r="O16" s="37">
        <f t="shared" si="6"/>
        <v>63</v>
      </c>
      <c r="P16" s="1"/>
      <c r="Q16" s="1"/>
      <c r="R16" s="1"/>
      <c r="S16" s="1"/>
      <c r="T16" s="1"/>
      <c r="U16" s="1"/>
      <c r="V16" s="1"/>
      <c r="W16" s="1"/>
      <c r="X16" s="1"/>
      <c r="Y16" s="1"/>
      <c r="Z16" s="23"/>
    </row>
    <row r="17" spans="1:26" ht="19.5" customHeight="1">
      <c r="A17" s="20">
        <v>8</v>
      </c>
      <c r="B17" s="71" t="s">
        <v>105</v>
      </c>
      <c r="C17" s="72" t="s">
        <v>106</v>
      </c>
      <c r="D17" s="37">
        <f>' MID Term 1'!D14+'MID Term 2'!D14</f>
        <v>22</v>
      </c>
      <c r="E17" s="37">
        <f>' MID Term 1'!H14+'MID Term 2'!E14</f>
        <v>21</v>
      </c>
      <c r="F17" s="37">
        <f>' MID Term 1'!L14+'MID Term 2'!F14</f>
        <v>25</v>
      </c>
      <c r="G17" s="54">
        <f>'MID Term 2'!J14</f>
        <v>25</v>
      </c>
      <c r="H17" s="37">
        <f>'MID Term 2'!N14</f>
        <v>26</v>
      </c>
      <c r="I17" s="37">
        <f t="shared" si="0"/>
        <v>1</v>
      </c>
      <c r="J17" s="37">
        <f t="shared" si="1"/>
        <v>1</v>
      </c>
      <c r="K17" s="37">
        <f t="shared" si="2"/>
        <v>1</v>
      </c>
      <c r="L17" s="37">
        <f t="shared" si="3"/>
        <v>1</v>
      </c>
      <c r="M17" s="37">
        <f t="shared" si="4"/>
        <v>1</v>
      </c>
      <c r="N17" s="37">
        <f t="shared" si="5"/>
        <v>119</v>
      </c>
      <c r="O17" s="37">
        <f t="shared" si="6"/>
        <v>60</v>
      </c>
      <c r="P17" s="1"/>
      <c r="Q17" s="1"/>
      <c r="R17" s="1"/>
      <c r="S17" s="1"/>
      <c r="T17" s="1"/>
      <c r="U17" s="1"/>
      <c r="V17" s="1"/>
      <c r="W17" s="1"/>
      <c r="X17" s="1"/>
      <c r="Y17" s="1"/>
      <c r="Z17" s="23"/>
    </row>
    <row r="18" spans="1:26" ht="19.5" customHeight="1">
      <c r="A18" s="20">
        <v>9</v>
      </c>
      <c r="B18" s="71" t="s">
        <v>107</v>
      </c>
      <c r="C18" s="72" t="s">
        <v>108</v>
      </c>
      <c r="D18" s="37">
        <f>' MID Term 1'!D15+'MID Term 2'!D15</f>
        <v>27</v>
      </c>
      <c r="E18" s="37">
        <f>' MID Term 1'!H15+'MID Term 2'!E15</f>
        <v>27.5</v>
      </c>
      <c r="F18" s="37">
        <f>' MID Term 1'!L15+'MID Term 2'!F15</f>
        <v>22.5</v>
      </c>
      <c r="G18" s="54">
        <f>'MID Term 2'!J15</f>
        <v>22</v>
      </c>
      <c r="H18" s="37">
        <f>'MID Term 2'!N15</f>
        <v>20</v>
      </c>
      <c r="I18" s="37">
        <f t="shared" si="0"/>
        <v>1</v>
      </c>
      <c r="J18" s="37">
        <f t="shared" si="1"/>
        <v>1</v>
      </c>
      <c r="K18" s="37">
        <f t="shared" si="2"/>
        <v>1</v>
      </c>
      <c r="L18" s="37">
        <f t="shared" si="3"/>
        <v>1</v>
      </c>
      <c r="M18" s="37">
        <f t="shared" si="4"/>
        <v>0</v>
      </c>
      <c r="N18" s="37">
        <f t="shared" si="5"/>
        <v>119</v>
      </c>
      <c r="O18" s="37">
        <f t="shared" si="6"/>
        <v>60</v>
      </c>
      <c r="P18" s="1"/>
      <c r="Q18" s="1"/>
      <c r="R18" s="1"/>
      <c r="S18" s="1"/>
      <c r="T18" s="1"/>
      <c r="U18" s="1"/>
      <c r="V18" s="1"/>
      <c r="W18" s="1"/>
      <c r="X18" s="1"/>
      <c r="Y18" s="1"/>
      <c r="Z18" s="23"/>
    </row>
    <row r="19" spans="1:26" ht="19.5" customHeight="1">
      <c r="A19" s="20">
        <v>10</v>
      </c>
      <c r="B19" s="71" t="s">
        <v>109</v>
      </c>
      <c r="C19" s="72" t="s">
        <v>110</v>
      </c>
      <c r="D19" s="37">
        <f>' MID Term 1'!D16+'MID Term 2'!D16</f>
        <v>26</v>
      </c>
      <c r="E19" s="37">
        <f>' MID Term 1'!H16+'MID Term 2'!E16</f>
        <v>26</v>
      </c>
      <c r="F19" s="37">
        <f>' MID Term 1'!L16+'MID Term 2'!F16</f>
        <v>30</v>
      </c>
      <c r="G19" s="54">
        <f>'MID Term 2'!J16</f>
        <v>20</v>
      </c>
      <c r="H19" s="37">
        <f>'MID Term 2'!N16</f>
        <v>24</v>
      </c>
      <c r="I19" s="37">
        <f t="shared" si="0"/>
        <v>1</v>
      </c>
      <c r="J19" s="37">
        <f t="shared" si="1"/>
        <v>1</v>
      </c>
      <c r="K19" s="37">
        <f t="shared" si="2"/>
        <v>1</v>
      </c>
      <c r="L19" s="37">
        <f t="shared" si="3"/>
        <v>0</v>
      </c>
      <c r="M19" s="37">
        <f t="shared" si="4"/>
        <v>1</v>
      </c>
      <c r="N19" s="37">
        <f t="shared" si="5"/>
        <v>126</v>
      </c>
      <c r="O19" s="37">
        <f t="shared" si="6"/>
        <v>63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23"/>
    </row>
    <row r="20" spans="1:26" ht="19.5" customHeight="1">
      <c r="A20" s="20">
        <v>11</v>
      </c>
      <c r="B20" s="71" t="s">
        <v>111</v>
      </c>
      <c r="C20" s="72" t="s">
        <v>112</v>
      </c>
      <c r="D20" s="37">
        <f>' MID Term 1'!D17+'MID Term 2'!D17</f>
        <v>22</v>
      </c>
      <c r="E20" s="37">
        <f>' MID Term 1'!H17+'MID Term 2'!E17</f>
        <v>23</v>
      </c>
      <c r="F20" s="37">
        <f>' MID Term 1'!L17+'MID Term 2'!F17</f>
        <v>25</v>
      </c>
      <c r="G20" s="54">
        <f>'MID Term 2'!J17</f>
        <v>24</v>
      </c>
      <c r="H20" s="37">
        <f>'MID Term 2'!N17</f>
        <v>25</v>
      </c>
      <c r="I20" s="37">
        <f t="shared" si="0"/>
        <v>1</v>
      </c>
      <c r="J20" s="37">
        <f t="shared" si="1"/>
        <v>1</v>
      </c>
      <c r="K20" s="37">
        <f t="shared" si="2"/>
        <v>1</v>
      </c>
      <c r="L20" s="37">
        <f t="shared" si="3"/>
        <v>1</v>
      </c>
      <c r="M20" s="37">
        <f t="shared" si="4"/>
        <v>1</v>
      </c>
      <c r="N20" s="37">
        <f t="shared" si="5"/>
        <v>119</v>
      </c>
      <c r="O20" s="37">
        <f t="shared" si="6"/>
        <v>60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23"/>
    </row>
    <row r="21" spans="1:26" ht="19.5" customHeight="1">
      <c r="A21" s="20">
        <v>12</v>
      </c>
      <c r="B21" s="71" t="s">
        <v>113</v>
      </c>
      <c r="C21" s="72" t="s">
        <v>114</v>
      </c>
      <c r="D21" s="37">
        <f>' MID Term 1'!D18+'MID Term 2'!D18</f>
        <v>19</v>
      </c>
      <c r="E21" s="37">
        <f>' MID Term 1'!H18+'MID Term 2'!E18</f>
        <v>18.5</v>
      </c>
      <c r="F21" s="37">
        <f>' MID Term 1'!L18+'MID Term 2'!F18</f>
        <v>21.5</v>
      </c>
      <c r="G21" s="54">
        <f>'MID Term 2'!J18</f>
        <v>19</v>
      </c>
      <c r="H21" s="37">
        <f>'MID Term 2'!N18</f>
        <v>20</v>
      </c>
      <c r="I21" s="37">
        <f t="shared" si="0"/>
        <v>0</v>
      </c>
      <c r="J21" s="37">
        <f t="shared" si="1"/>
        <v>0</v>
      </c>
      <c r="K21" s="37">
        <f t="shared" si="2"/>
        <v>1</v>
      </c>
      <c r="L21" s="37">
        <f t="shared" si="3"/>
        <v>0</v>
      </c>
      <c r="M21" s="37">
        <f t="shared" si="4"/>
        <v>0</v>
      </c>
      <c r="N21" s="37">
        <f t="shared" si="5"/>
        <v>98</v>
      </c>
      <c r="O21" s="37">
        <f t="shared" si="6"/>
        <v>49</v>
      </c>
      <c r="P21" s="1"/>
      <c r="Q21" s="1"/>
      <c r="R21" s="1"/>
      <c r="S21" s="1"/>
      <c r="T21" s="1"/>
      <c r="U21" s="1"/>
      <c r="V21" s="1"/>
      <c r="W21" s="1"/>
      <c r="X21" s="1"/>
      <c r="Y21" s="1"/>
      <c r="Z21" s="23"/>
    </row>
    <row r="22" spans="1:26" ht="19.5" customHeight="1">
      <c r="A22" s="20">
        <v>13</v>
      </c>
      <c r="B22" s="71" t="s">
        <v>115</v>
      </c>
      <c r="C22" s="72" t="s">
        <v>116</v>
      </c>
      <c r="D22" s="37">
        <f>' MID Term 1'!D19+'MID Term 2'!D19</f>
        <v>28</v>
      </c>
      <c r="E22" s="37">
        <f>' MID Term 1'!H19+'MID Term 2'!E19</f>
        <v>27</v>
      </c>
      <c r="F22" s="37">
        <f>' MID Term 1'!L19+'MID Term 2'!F19</f>
        <v>29</v>
      </c>
      <c r="G22" s="54">
        <f>'MID Term 2'!J19</f>
        <v>26</v>
      </c>
      <c r="H22" s="37">
        <f>'MID Term 2'!N19</f>
        <v>27</v>
      </c>
      <c r="I22" s="37">
        <f t="shared" si="0"/>
        <v>1</v>
      </c>
      <c r="J22" s="37">
        <f t="shared" si="1"/>
        <v>1</v>
      </c>
      <c r="K22" s="37">
        <f t="shared" si="2"/>
        <v>1</v>
      </c>
      <c r="L22" s="37">
        <f t="shared" si="3"/>
        <v>1</v>
      </c>
      <c r="M22" s="37">
        <f t="shared" si="4"/>
        <v>1</v>
      </c>
      <c r="N22" s="37">
        <f t="shared" si="5"/>
        <v>137</v>
      </c>
      <c r="O22" s="37">
        <f t="shared" si="6"/>
        <v>69</v>
      </c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6" ht="19.5" customHeight="1">
      <c r="A23" s="35"/>
      <c r="B23" s="35"/>
      <c r="C23" s="35" t="s">
        <v>78</v>
      </c>
      <c r="D23" s="37">
        <v>13</v>
      </c>
      <c r="E23" s="37">
        <v>13</v>
      </c>
      <c r="F23" s="37">
        <v>13</v>
      </c>
      <c r="G23" s="54">
        <v>13</v>
      </c>
      <c r="H23" s="37">
        <v>13</v>
      </c>
      <c r="I23" s="55">
        <f>SUM(I10:I22)</f>
        <v>11</v>
      </c>
      <c r="J23" s="55">
        <f>SUM(J10:J22)</f>
        <v>12</v>
      </c>
      <c r="K23" s="55">
        <f>SUM(K10:K22)</f>
        <v>11</v>
      </c>
      <c r="L23" s="55">
        <f>SUM(L10:L22)</f>
        <v>11</v>
      </c>
      <c r="M23" s="55">
        <f>SUM(M10:M22)</f>
        <v>9</v>
      </c>
      <c r="N23" s="35"/>
      <c r="O23" s="35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19.5" customHeight="1">
      <c r="A24" s="111" t="s">
        <v>79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6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9.5" customHeight="1">
      <c r="A25" s="102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4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9.5" customHeight="1">
      <c r="A26" s="102"/>
      <c r="B26" s="103"/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4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9.5" customHeight="1">
      <c r="A27" s="97"/>
      <c r="B27" s="98"/>
      <c r="C27" s="98"/>
      <c r="D27" s="98"/>
      <c r="E27" s="98"/>
      <c r="F27" s="98"/>
      <c r="G27" s="98"/>
      <c r="H27" s="98"/>
      <c r="I27" s="98"/>
      <c r="J27" s="98"/>
      <c r="K27" s="98"/>
      <c r="L27" s="98"/>
      <c r="M27" s="98"/>
      <c r="N27" s="98"/>
      <c r="O27" s="99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>
      <c r="A28" s="106" t="s">
        <v>37</v>
      </c>
      <c r="B28" s="83"/>
      <c r="C28" s="84"/>
      <c r="D28" s="56" t="s">
        <v>38</v>
      </c>
      <c r="E28" s="56" t="s">
        <v>39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19.5" customHeight="1">
      <c r="A29" s="106" t="s">
        <v>80</v>
      </c>
      <c r="B29" s="83"/>
      <c r="C29" s="84"/>
      <c r="D29" s="57">
        <f>ROUND((I23/D23*100),0)</f>
        <v>85</v>
      </c>
      <c r="E29" s="56">
        <f t="shared" ref="E29:E33" si="7">IF(D29&gt;100,"ERROR",IF(D29&gt;=61,3,IF(D29&gt;=46,2,IF(D29&gt;=16,1,IF(D29&gt;15,0,0)))))</f>
        <v>3</v>
      </c>
      <c r="F29" s="57">
        <f t="shared" ref="F29:F33" si="8">E29*0.2</f>
        <v>0.60000000000000009</v>
      </c>
      <c r="G29" s="57"/>
      <c r="H29" s="57"/>
      <c r="I29" s="58"/>
      <c r="J29" s="58"/>
      <c r="K29" s="58"/>
      <c r="L29" s="57"/>
      <c r="M29" s="57"/>
      <c r="N29" s="57"/>
      <c r="O29" s="57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19.5" customHeight="1">
      <c r="A30" s="106" t="s">
        <v>81</v>
      </c>
      <c r="B30" s="83"/>
      <c r="C30" s="84"/>
      <c r="D30" s="57">
        <f>ROUND((J23/E23*100),0)</f>
        <v>92</v>
      </c>
      <c r="E30" s="56">
        <f t="shared" si="7"/>
        <v>3</v>
      </c>
      <c r="F30" s="57">
        <f t="shared" si="8"/>
        <v>0.60000000000000009</v>
      </c>
      <c r="G30" s="57"/>
      <c r="H30" s="39"/>
      <c r="I30" s="112" t="s">
        <v>82</v>
      </c>
      <c r="J30" s="113"/>
      <c r="K30" s="59">
        <f>SUM(F29:F33)</f>
        <v>3.0000000000000004</v>
      </c>
      <c r="L30" s="60"/>
      <c r="M30" s="57"/>
      <c r="N30" s="57"/>
      <c r="O30" s="57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19.5" customHeight="1">
      <c r="A31" s="106" t="s">
        <v>83</v>
      </c>
      <c r="B31" s="83"/>
      <c r="C31" s="84"/>
      <c r="D31" s="57">
        <f>ROUND((K23/F23*100),0)</f>
        <v>85</v>
      </c>
      <c r="E31" s="56">
        <f t="shared" si="7"/>
        <v>3</v>
      </c>
      <c r="F31" s="57">
        <f t="shared" si="8"/>
        <v>0.60000000000000009</v>
      </c>
      <c r="G31" s="57"/>
      <c r="H31" s="57"/>
      <c r="I31" s="61"/>
      <c r="J31" s="61"/>
      <c r="K31" s="61"/>
      <c r="L31" s="57"/>
      <c r="M31" s="57"/>
      <c r="N31" s="57"/>
      <c r="O31" s="57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9.5" customHeight="1">
      <c r="A32" s="106" t="s">
        <v>84</v>
      </c>
      <c r="B32" s="83"/>
      <c r="C32" s="84"/>
      <c r="D32" s="57">
        <f>ROUND((L23/G23*100),0)</f>
        <v>85</v>
      </c>
      <c r="E32" s="56">
        <f t="shared" si="7"/>
        <v>3</v>
      </c>
      <c r="F32" s="57">
        <f t="shared" si="8"/>
        <v>0.60000000000000009</v>
      </c>
      <c r="G32" s="57"/>
      <c r="H32" s="57"/>
      <c r="I32" s="57"/>
      <c r="J32" s="57"/>
      <c r="K32" s="57"/>
      <c r="L32" s="57"/>
      <c r="M32" s="57"/>
      <c r="N32" s="57"/>
      <c r="O32" s="57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9.5" customHeight="1">
      <c r="A33" s="106" t="s">
        <v>85</v>
      </c>
      <c r="B33" s="83"/>
      <c r="C33" s="84"/>
      <c r="D33" s="57">
        <f>ROUND((M23/H23*100),0)</f>
        <v>69</v>
      </c>
      <c r="E33" s="56">
        <f t="shared" si="7"/>
        <v>3</v>
      </c>
      <c r="F33" s="57">
        <f t="shared" si="8"/>
        <v>0.60000000000000009</v>
      </c>
      <c r="G33" s="57"/>
      <c r="H33" s="57"/>
      <c r="I33" s="57"/>
      <c r="J33" s="57"/>
      <c r="K33" s="57"/>
      <c r="L33" s="57"/>
      <c r="M33" s="57"/>
      <c r="N33" s="57"/>
      <c r="O33" s="57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9.5" customHeight="1">
      <c r="A34" s="111" t="s">
        <v>86</v>
      </c>
      <c r="B34" s="95"/>
      <c r="C34" s="95"/>
      <c r="D34" s="95"/>
      <c r="E34" s="95"/>
      <c r="F34" s="95"/>
      <c r="G34" s="95"/>
      <c r="H34" s="96"/>
      <c r="I34" s="111" t="s">
        <v>87</v>
      </c>
      <c r="J34" s="95"/>
      <c r="K34" s="95"/>
      <c r="L34" s="95"/>
      <c r="M34" s="95"/>
      <c r="N34" s="95"/>
      <c r="O34" s="96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9.5" customHeight="1">
      <c r="A35" s="102"/>
      <c r="B35" s="103"/>
      <c r="C35" s="103"/>
      <c r="D35" s="103"/>
      <c r="E35" s="103"/>
      <c r="F35" s="103"/>
      <c r="G35" s="103"/>
      <c r="H35" s="104"/>
      <c r="I35" s="102"/>
      <c r="J35" s="103"/>
      <c r="K35" s="103"/>
      <c r="L35" s="103"/>
      <c r="M35" s="103"/>
      <c r="N35" s="103"/>
      <c r="O35" s="104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9.5" customHeight="1">
      <c r="A36" s="102"/>
      <c r="B36" s="103"/>
      <c r="C36" s="103"/>
      <c r="D36" s="103"/>
      <c r="E36" s="103"/>
      <c r="F36" s="103"/>
      <c r="G36" s="103"/>
      <c r="H36" s="104"/>
      <c r="I36" s="102"/>
      <c r="J36" s="103"/>
      <c r="K36" s="103"/>
      <c r="L36" s="103"/>
      <c r="M36" s="103"/>
      <c r="N36" s="103"/>
      <c r="O36" s="104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9.5" customHeight="1">
      <c r="A37" s="97"/>
      <c r="B37" s="98"/>
      <c r="C37" s="98"/>
      <c r="D37" s="98"/>
      <c r="E37" s="98"/>
      <c r="F37" s="98"/>
      <c r="G37" s="98"/>
      <c r="H37" s="99"/>
      <c r="I37" s="97"/>
      <c r="J37" s="98"/>
      <c r="K37" s="98"/>
      <c r="L37" s="98"/>
      <c r="M37" s="98"/>
      <c r="N37" s="98"/>
      <c r="O37" s="99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>
      <c r="C38" s="43"/>
    </row>
    <row r="39" spans="1:25" ht="15.75" customHeight="1"/>
    <row r="40" spans="1:25" ht="15.75" customHeight="1"/>
    <row r="41" spans="1:25" ht="15.75" customHeight="1"/>
    <row r="42" spans="1:25" ht="15.75" customHeight="1"/>
    <row r="43" spans="1:25" ht="15.75" customHeight="1"/>
    <row r="44" spans="1:25" ht="15.75" customHeight="1"/>
    <row r="45" spans="1:25" ht="15.75" customHeight="1"/>
    <row r="46" spans="1:25" ht="15.75" customHeight="1"/>
    <row r="47" spans="1:25" ht="15.75" customHeight="1"/>
    <row r="48" spans="1:2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</sheetData>
  <mergeCells count="37">
    <mergeCell ref="N5:N7"/>
    <mergeCell ref="I6:I7"/>
    <mergeCell ref="J6:J7"/>
    <mergeCell ref="K6:K7"/>
    <mergeCell ref="L6:L7"/>
    <mergeCell ref="M6:M7"/>
    <mergeCell ref="L8:L9"/>
    <mergeCell ref="M8:M9"/>
    <mergeCell ref="E5:E6"/>
    <mergeCell ref="F5:F6"/>
    <mergeCell ref="I5:M5"/>
    <mergeCell ref="B5:B8"/>
    <mergeCell ref="A9:C9"/>
    <mergeCell ref="A1:O1"/>
    <mergeCell ref="A2:O2"/>
    <mergeCell ref="A3:O3"/>
    <mergeCell ref="A4:O4"/>
    <mergeCell ref="A5:A8"/>
    <mergeCell ref="D5:D6"/>
    <mergeCell ref="O5:O7"/>
    <mergeCell ref="N8:N9"/>
    <mergeCell ref="O8:O9"/>
    <mergeCell ref="G5:G6"/>
    <mergeCell ref="H5:H6"/>
    <mergeCell ref="I8:I9"/>
    <mergeCell ref="J8:J9"/>
    <mergeCell ref="K8:K9"/>
    <mergeCell ref="A33:C33"/>
    <mergeCell ref="A34:H37"/>
    <mergeCell ref="I34:O37"/>
    <mergeCell ref="A24:O27"/>
    <mergeCell ref="A28:C28"/>
    <mergeCell ref="A29:C29"/>
    <mergeCell ref="A30:C30"/>
    <mergeCell ref="I30:J30"/>
    <mergeCell ref="A31:C31"/>
    <mergeCell ref="A32:C32"/>
  </mergeCells>
  <conditionalFormatting sqref="I10:M23">
    <cfRule type="cellIs" dxfId="1" priority="1" operator="equal">
      <formula>0</formula>
    </cfRule>
  </conditionalFormatting>
  <conditionalFormatting sqref="N10:O22 D10:H23">
    <cfRule type="containsText" dxfId="0" priority="2" operator="containsText" text="AB">
      <formula>NOT(ISERROR(SEARCH(("AB"),(D10))))</formula>
    </cfRule>
  </conditionalFormatting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CO-PO Mapping</vt:lpstr>
      <vt:lpstr>Sessional + End Term Assessment</vt:lpstr>
      <vt:lpstr>Attainment of Subject Code</vt:lpstr>
      <vt:lpstr>Attainment Tool 1 C to PO</vt:lpstr>
      <vt:lpstr> MID Term 1</vt:lpstr>
      <vt:lpstr>Remedial Class</vt:lpstr>
      <vt:lpstr>MID Term 2</vt:lpstr>
      <vt:lpstr>Remedial Class-2</vt:lpstr>
      <vt:lpstr>Attainment Sheet Sessional</vt:lpstr>
      <vt:lpstr>Attainment CO to PO Sessional</vt:lpstr>
      <vt:lpstr>Attainment Tool C to PO FINAL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Shruti Jain</dc:creator>
  <cp:lastModifiedBy>ECE</cp:lastModifiedBy>
  <dcterms:created xsi:type="dcterms:W3CDTF">2018-02-21T04:44:08Z</dcterms:created>
  <dcterms:modified xsi:type="dcterms:W3CDTF">2024-10-26T05:23:47Z</dcterms:modified>
</cp:coreProperties>
</file>