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570" windowWidth="10215" windowHeight="405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  <sheet name="Sheet1" sheetId="12" r:id="rId12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5725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E4" i="8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A4" i="11"/>
  <c r="A4" i="10"/>
  <c r="A4" i="4"/>
  <c r="A4" i="3"/>
  <c r="A4" i="2"/>
  <c r="D4" i="8"/>
  <c r="D5"/>
  <c r="D6"/>
  <c r="D7"/>
  <c r="D8"/>
  <c r="D9"/>
  <c r="D10"/>
  <c r="D11"/>
  <c r="D12"/>
  <c r="D13"/>
  <c r="D14"/>
  <c r="D15"/>
  <c r="D3"/>
  <c r="D4" i="6"/>
  <c r="D5"/>
  <c r="D6"/>
  <c r="D7"/>
  <c r="D8"/>
  <c r="D9"/>
  <c r="D10"/>
  <c r="D11"/>
  <c r="D12"/>
  <c r="D13"/>
  <c r="D14"/>
  <c r="D15"/>
  <c r="D3"/>
  <c r="F12" i="9"/>
  <c r="H10"/>
  <c r="D11"/>
  <c r="E11"/>
  <c r="F11"/>
  <c r="G11"/>
  <c r="H11"/>
  <c r="D12"/>
  <c r="E12"/>
  <c r="G12"/>
  <c r="H12"/>
  <c r="D13"/>
  <c r="E13"/>
  <c r="F13"/>
  <c r="G13"/>
  <c r="H13"/>
  <c r="D14"/>
  <c r="E14"/>
  <c r="F14"/>
  <c r="G14"/>
  <c r="H14"/>
  <c r="D15"/>
  <c r="E15"/>
  <c r="F15"/>
  <c r="G15"/>
  <c r="H15"/>
  <c r="D16"/>
  <c r="E16"/>
  <c r="F16"/>
  <c r="G16"/>
  <c r="H16"/>
  <c r="D17"/>
  <c r="E17"/>
  <c r="F17"/>
  <c r="G17"/>
  <c r="H17"/>
  <c r="D18"/>
  <c r="E18"/>
  <c r="F18"/>
  <c r="G18"/>
  <c r="H18"/>
  <c r="D19"/>
  <c r="E19"/>
  <c r="F19"/>
  <c r="G19"/>
  <c r="H19"/>
  <c r="D20"/>
  <c r="E20"/>
  <c r="F20"/>
  <c r="G20"/>
  <c r="H20"/>
  <c r="D21"/>
  <c r="E21"/>
  <c r="F21"/>
  <c r="G21"/>
  <c r="H21"/>
  <c r="D22"/>
  <c r="E22"/>
  <c r="F22"/>
  <c r="G22"/>
  <c r="H22"/>
  <c r="F10"/>
  <c r="E10"/>
  <c r="D10"/>
  <c r="F9" i="2"/>
  <c r="F10"/>
  <c r="F11"/>
  <c r="F12"/>
  <c r="F13"/>
  <c r="F14"/>
  <c r="F15"/>
  <c r="F16"/>
  <c r="F17"/>
  <c r="F18"/>
  <c r="F19"/>
  <c r="F20"/>
  <c r="F8"/>
  <c r="H8" i="9" l="1"/>
  <c r="G8"/>
  <c r="F8"/>
  <c r="E8"/>
  <c r="D8"/>
  <c r="Q19" i="7"/>
  <c r="P19"/>
  <c r="O19"/>
  <c r="K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K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L15" i="9"/>
  <c r="I12" i="7"/>
  <c r="H12"/>
  <c r="G12"/>
  <c r="Q11"/>
  <c r="P11"/>
  <c r="O11"/>
  <c r="K11"/>
  <c r="L11"/>
  <c r="I11"/>
  <c r="H11"/>
  <c r="G11"/>
  <c r="Q10"/>
  <c r="P10"/>
  <c r="O10"/>
  <c r="L13" i="9"/>
  <c r="I10" i="7"/>
  <c r="H10"/>
  <c r="G10"/>
  <c r="Q9"/>
  <c r="P9"/>
  <c r="O9"/>
  <c r="L9"/>
  <c r="I9"/>
  <c r="H9"/>
  <c r="G9"/>
  <c r="Q8"/>
  <c r="P8"/>
  <c r="O8"/>
  <c r="L11" i="9"/>
  <c r="I8" i="7"/>
  <c r="H8"/>
  <c r="G8"/>
  <c r="Q7"/>
  <c r="Q20" s="1"/>
  <c r="Q21" s="1"/>
  <c r="P7"/>
  <c r="O7"/>
  <c r="O20" s="1"/>
  <c r="O21" s="1"/>
  <c r="I7"/>
  <c r="H7"/>
  <c r="G7"/>
  <c r="O19" i="5"/>
  <c r="N19"/>
  <c r="M19"/>
  <c r="J19"/>
  <c r="G19"/>
  <c r="F19"/>
  <c r="E19"/>
  <c r="O18"/>
  <c r="N18"/>
  <c r="M18"/>
  <c r="G18"/>
  <c r="F18"/>
  <c r="E18"/>
  <c r="O17"/>
  <c r="N17"/>
  <c r="M17"/>
  <c r="J17"/>
  <c r="G17"/>
  <c r="F17"/>
  <c r="E17"/>
  <c r="O16"/>
  <c r="N16"/>
  <c r="M16"/>
  <c r="G16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G10"/>
  <c r="F10"/>
  <c r="E10"/>
  <c r="O9"/>
  <c r="N9"/>
  <c r="M9"/>
  <c r="J9"/>
  <c r="G9"/>
  <c r="F9"/>
  <c r="E9"/>
  <c r="O8"/>
  <c r="N8"/>
  <c r="M8"/>
  <c r="G8"/>
  <c r="F8"/>
  <c r="E8"/>
  <c r="O7"/>
  <c r="O20" s="1"/>
  <c r="O21" s="1"/>
  <c r="N7"/>
  <c r="M7"/>
  <c r="M20" s="1"/>
  <c r="M21" s="1"/>
  <c r="J7"/>
  <c r="G7"/>
  <c r="G20" s="1"/>
  <c r="G21" s="1"/>
  <c r="F7"/>
  <c r="E7"/>
  <c r="E20" s="1"/>
  <c r="E21" s="1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H21" s="1"/>
  <c r="D24" s="1"/>
  <c r="G8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F20" i="5" l="1"/>
  <c r="F21" s="1"/>
  <c r="G20" i="7"/>
  <c r="G21" s="1"/>
  <c r="I20"/>
  <c r="I21" s="1"/>
  <c r="K9"/>
  <c r="K13"/>
  <c r="K17"/>
  <c r="M8"/>
  <c r="M10"/>
  <c r="M12"/>
  <c r="M14"/>
  <c r="M16"/>
  <c r="M18"/>
  <c r="L18" i="9"/>
  <c r="P20" i="7"/>
  <c r="P21" s="1"/>
  <c r="K8"/>
  <c r="M9"/>
  <c r="K10"/>
  <c r="M11"/>
  <c r="K12"/>
  <c r="M13"/>
  <c r="K14"/>
  <c r="M15"/>
  <c r="K16"/>
  <c r="M17"/>
  <c r="K18"/>
  <c r="M19"/>
  <c r="I7" i="5"/>
  <c r="N20"/>
  <c r="N21" s="1"/>
  <c r="I15"/>
  <c r="J11" i="9"/>
  <c r="J13"/>
  <c r="I11" i="5"/>
  <c r="J19" i="9"/>
  <c r="J21"/>
  <c r="I19" i="5"/>
  <c r="N8" i="9"/>
  <c r="O8" s="1"/>
  <c r="I10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K7"/>
  <c r="I8"/>
  <c r="K9"/>
  <c r="I10"/>
  <c r="K11"/>
  <c r="I12"/>
  <c r="K13"/>
  <c r="I14"/>
  <c r="K15"/>
  <c r="I16"/>
  <c r="K17"/>
  <c r="I18"/>
  <c r="K19"/>
  <c r="J10" i="9"/>
  <c r="J14"/>
  <c r="L14"/>
  <c r="J18"/>
  <c r="J22"/>
  <c r="L22"/>
  <c r="K8" i="5"/>
  <c r="K10"/>
  <c r="K12"/>
  <c r="K14"/>
  <c r="K16"/>
  <c r="K18"/>
  <c r="J12" i="9"/>
  <c r="L12"/>
  <c r="J16"/>
  <c r="L16"/>
  <c r="J20"/>
  <c r="L20"/>
  <c r="G21" i="2"/>
  <c r="D23" s="1"/>
  <c r="E23" s="1"/>
  <c r="D6" i="3" s="1"/>
  <c r="E6" s="1"/>
  <c r="F6"/>
  <c r="E24" i="2"/>
  <c r="G6" i="3" s="1"/>
  <c r="H6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K10" i="9"/>
  <c r="I11"/>
  <c r="M11"/>
  <c r="N12"/>
  <c r="O12" s="1"/>
  <c r="K12"/>
  <c r="I13"/>
  <c r="M13"/>
  <c r="K14"/>
  <c r="I15"/>
  <c r="M15"/>
  <c r="N16"/>
  <c r="O16" s="1"/>
  <c r="K16"/>
  <c r="I17"/>
  <c r="M17"/>
  <c r="K18"/>
  <c r="I19"/>
  <c r="M19"/>
  <c r="N20"/>
  <c r="O20" s="1"/>
  <c r="K20"/>
  <c r="I21"/>
  <c r="M21"/>
  <c r="N22"/>
  <c r="O22" s="1"/>
  <c r="K22"/>
  <c r="J23" l="1"/>
  <c r="D30" s="1"/>
  <c r="E30" s="1"/>
  <c r="M7" i="10" s="1"/>
  <c r="N18" i="9"/>
  <c r="O18" s="1"/>
  <c r="N14"/>
  <c r="O14" s="1"/>
  <c r="J20" i="5"/>
  <c r="J21" s="1"/>
  <c r="I20"/>
  <c r="I21" s="1"/>
  <c r="K20"/>
  <c r="K21" s="1"/>
  <c r="C6" i="3"/>
  <c r="M23" i="9"/>
  <c r="D33" s="1"/>
  <c r="E33" s="1"/>
  <c r="N10" i="10" s="1"/>
  <c r="I23" i="9"/>
  <c r="D29" s="1"/>
  <c r="E29" s="1"/>
  <c r="N6" i="10" s="1"/>
  <c r="O7"/>
  <c r="I7"/>
  <c r="E7"/>
  <c r="P7"/>
  <c r="L7"/>
  <c r="H7"/>
  <c r="D7"/>
  <c r="F30" i="9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B7" i="10" l="1"/>
  <c r="F7"/>
  <c r="J7"/>
  <c r="N7"/>
  <c r="C7"/>
  <c r="G7"/>
  <c r="K7"/>
  <c r="E6"/>
  <c r="D6"/>
  <c r="M6"/>
  <c r="L6"/>
  <c r="I6"/>
  <c r="F29" i="9"/>
  <c r="H6" i="10"/>
  <c r="P6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D8"/>
  <c r="B8"/>
  <c r="O8"/>
  <c r="M8"/>
  <c r="K8"/>
  <c r="I8"/>
  <c r="G8"/>
  <c r="E8"/>
  <c r="C8"/>
  <c r="F31" i="9"/>
  <c r="M7" i="7"/>
  <c r="M20" s="1"/>
  <c r="M21" s="1"/>
  <c r="L7"/>
  <c r="L20" s="1"/>
  <c r="L21" s="1"/>
  <c r="G10" i="9"/>
  <c r="N10" s="1"/>
  <c r="O10" s="1"/>
  <c r="K7" i="7"/>
  <c r="K20" s="1"/>
  <c r="K21" s="1"/>
  <c r="L10" i="9" l="1"/>
  <c r="L23" s="1"/>
  <c r="D32" s="1"/>
  <c r="E32" s="1"/>
  <c r="N9" i="10" l="1"/>
  <c r="N11" s="1"/>
  <c r="N6" i="11" s="1"/>
  <c r="N7" s="1"/>
  <c r="E9" i="10"/>
  <c r="E11" s="1"/>
  <c r="E6" i="11" s="1"/>
  <c r="E7" s="1"/>
  <c r="D9" i="10"/>
  <c r="D11" s="1"/>
  <c r="D6" i="11" s="1"/>
  <c r="D7" s="1"/>
  <c r="M9" i="10"/>
  <c r="M11" s="1"/>
  <c r="M6" i="11" s="1"/>
  <c r="M7" s="1"/>
  <c r="C9" i="10"/>
  <c r="C11" s="1"/>
  <c r="C6" i="11" s="1"/>
  <c r="C7" s="1"/>
  <c r="H9" i="10"/>
  <c r="H11" s="1"/>
  <c r="H6" i="11" s="1"/>
  <c r="H7" s="1"/>
  <c r="B9" i="10"/>
  <c r="B11" s="1"/>
  <c r="B6" i="11" s="1"/>
  <c r="B7" s="1"/>
  <c r="J9" i="10"/>
  <c r="J11" s="1"/>
  <c r="J6" i="11" s="1"/>
  <c r="J7" s="1"/>
  <c r="P9" i="10"/>
  <c r="P11" s="1"/>
  <c r="P6" i="11" s="1"/>
  <c r="P7" s="1"/>
  <c r="K9" i="10"/>
  <c r="K11" s="1"/>
  <c r="K6" i="11" s="1"/>
  <c r="K7" s="1"/>
  <c r="F32" i="9"/>
  <c r="K30" s="1"/>
  <c r="I9" i="10"/>
  <c r="I11" s="1"/>
  <c r="I6" i="11" s="1"/>
  <c r="I7" s="1"/>
  <c r="G9" i="10"/>
  <c r="G11" s="1"/>
  <c r="G6" i="11" s="1"/>
  <c r="G7" s="1"/>
  <c r="L9" i="10"/>
  <c r="L11" s="1"/>
  <c r="L6" i="11" s="1"/>
  <c r="L7" s="1"/>
  <c r="F9" i="10"/>
  <c r="F11" s="1"/>
  <c r="F6" i="11" s="1"/>
  <c r="F7" s="1"/>
  <c r="O9" i="10"/>
  <c r="O11" s="1"/>
  <c r="O6" i="11" s="1"/>
  <c r="O7" s="1"/>
</calcChain>
</file>

<file path=xl/sharedStrings.xml><?xml version="1.0" encoding="utf-8"?>
<sst xmlns="http://schemas.openxmlformats.org/spreadsheetml/2006/main" count="386" uniqueCount="124">
  <si>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</si>
  <si>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</si>
  <si>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</si>
  <si>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</si>
  <si>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</si>
  <si>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</si>
  <si>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</si>
  <si>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</si>
  <si>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</si>
  <si>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</si>
  <si>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</si>
  <si>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</si>
  <si>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</si>
  <si>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</si>
  <si>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</si>
  <si>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</si>
  <si>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</si>
  <si>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</si>
  <si>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</si>
  <si>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</si>
  <si>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</si>
  <si>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</si>
  <si>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</si>
  <si>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</si>
  <si>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</si>
  <si>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</si>
  <si>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</si>
  <si>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</si>
  <si>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</si>
  <si>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</si>
  <si>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</si>
  <si>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</si>
  <si>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</si>
  <si>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</si>
  <si>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</si>
  <si>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</si>
  <si>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</si>
  <si>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</si>
  <si>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</si>
  <si>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</si>
  <si>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</si>
  <si>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</si>
  <si>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</si>
  <si>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</si>
  <si>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</si>
  <si>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</si>
  <si>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</si>
  <si>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</si>
  <si>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</si>
  <si>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</si>
  <si>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</si>
  <si>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</si>
  <si>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</si>
  <si>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</si>
  <si>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</si>
  <si>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</si>
  <si>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</si>
  <si>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</si>
  <si>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</si>
  <si>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</si>
  <si>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</si>
  <si>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</si>
  <si>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</si>
  <si>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</si>
  <si>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</si>
  <si>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</si>
  <si>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</si>
  <si>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</si>
  <si>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</si>
  <si>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</si>
  <si>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</si>
  <si>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</si>
  <si>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</si>
  <si>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</si>
  <si>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</si>
  <si>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</si>
  <si>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</si>
  <si>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CO23CS405
(Round Off)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</si>
  <si>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</si>
  <si>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</si>
  <si>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</si>
  <si>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</si>
  <si>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</si>
  <si>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</si>
  <si>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</si>
  <si>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</si>
  <si>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</si>
  <si>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</si>
  <si>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</si>
  <si>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</si>
  <si>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</si>
  <si>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</si>
  <si>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</si>
  <si>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MS. 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</si>
  <si>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</si>
  <si>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</si>
  <si>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</si>
  <si>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</si>
  <si>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</si>
  <si>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</si>
  <si>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</si>
  <si>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</si>
  <si>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</si>
  <si>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</si>
  <si>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II YEAR III SEM</t>
  </si>
  <si>
    <t>DEPARTMENT OF ELECTRONICS AND COMMUNICATION  ENGG.</t>
  </si>
  <si>
    <t>DEPARTMENT OF ELECTRONICS AND COMMUNICATION  ENGG.  ENGG.</t>
  </si>
  <si>
    <t>II YEAR IV SEM</t>
  </si>
  <si>
    <t>SUBJECT: Advanced Engineering Mathematics II                                                                                                     Faculty:  Dr. Kalpana Fatawat</t>
  </si>
  <si>
    <t>CO24EC201.1</t>
  </si>
  <si>
    <t>CO24EC201.2</t>
  </si>
  <si>
    <t>CO24EC201.3</t>
  </si>
  <si>
    <t>CO24EC201.4</t>
  </si>
  <si>
    <t>CO24EC201.5</t>
  </si>
  <si>
    <t>CO24EC201 (AVG)</t>
  </si>
  <si>
    <t>Final Mapping of CO24EC201</t>
  </si>
  <si>
    <t>CO24EC201</t>
  </si>
  <si>
    <t>2EC4-201</t>
  </si>
  <si>
    <t>No. of Students Attained CO24EC201.1</t>
  </si>
  <si>
    <t>No. of Students Attained CO24EC201.5</t>
  </si>
  <si>
    <t>No. of Students Attained CO24EC201.4</t>
  </si>
  <si>
    <t>No. of Students Attained CO24EC201.3</t>
  </si>
  <si>
    <t>No. of Students Attained CO24EC201.2</t>
  </si>
  <si>
    <t xml:space="preserve"> </t>
  </si>
</sst>
</file>

<file path=xl/styles.xml><?xml version="1.0" encoding="utf-8"?>
<styleSheet xmlns="http://schemas.openxmlformats.org/spreadsheetml/2006/main">
  <fonts count="15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1"/>
      <color rgb="FF000000"/>
      <name val="Times New Roman"/>
      <family val="1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8DB3E2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1" fillId="0" borderId="26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" fillId="2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1" fillId="3" borderId="31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2" fontId="6" fillId="3" borderId="3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9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4" fillId="5" borderId="7" xfId="0" applyFont="1" applyFill="1" applyBorder="1" applyAlignment="1">
      <alignment horizontal="center" vertical="center" wrapText="1"/>
    </xf>
    <xf numFmtId="1" fontId="3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tabSelected="1" workbookViewId="0">
      <selection activeCell="E17" sqref="E17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4" t="s">
        <v>106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4" t="s">
        <v>107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4" t="s">
        <v>108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1</v>
      </c>
      <c r="B5" s="86" t="s">
        <v>2</v>
      </c>
      <c r="C5" s="86" t="s">
        <v>3</v>
      </c>
      <c r="D5" s="86" t="s">
        <v>4</v>
      </c>
      <c r="E5" s="86" t="s">
        <v>5</v>
      </c>
      <c r="F5" s="86" t="s">
        <v>6</v>
      </c>
      <c r="G5" s="86" t="s">
        <v>7</v>
      </c>
      <c r="H5" s="86" t="s">
        <v>8</v>
      </c>
      <c r="I5" s="86" t="s">
        <v>9</v>
      </c>
      <c r="J5" s="86" t="s">
        <v>10</v>
      </c>
      <c r="K5" s="86" t="s">
        <v>11</v>
      </c>
      <c r="L5" s="86" t="s">
        <v>12</v>
      </c>
      <c r="M5" s="86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84" t="s">
        <v>109</v>
      </c>
      <c r="B6" s="89">
        <v>3</v>
      </c>
      <c r="C6" s="90">
        <v>2</v>
      </c>
      <c r="D6" s="90">
        <v>0</v>
      </c>
      <c r="E6" s="89">
        <v>2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5">
        <v>0</v>
      </c>
      <c r="O6" s="9">
        <v>0</v>
      </c>
      <c r="P6" s="8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84" t="s">
        <v>110</v>
      </c>
      <c r="B7" s="89">
        <v>2</v>
      </c>
      <c r="C7" s="89">
        <v>3</v>
      </c>
      <c r="D7" s="89">
        <v>0</v>
      </c>
      <c r="E7" s="89">
        <v>2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5">
        <v>0</v>
      </c>
      <c r="O7" s="9">
        <v>0</v>
      </c>
      <c r="P7" s="8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84" t="s">
        <v>111</v>
      </c>
      <c r="B8" s="89">
        <v>2</v>
      </c>
      <c r="C8" s="90">
        <v>2</v>
      </c>
      <c r="D8" s="90">
        <v>0</v>
      </c>
      <c r="E8" s="89">
        <v>2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5">
        <v>0</v>
      </c>
      <c r="O8" s="9">
        <v>0</v>
      </c>
      <c r="P8" s="8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84" t="s">
        <v>112</v>
      </c>
      <c r="B9" s="89">
        <v>3</v>
      </c>
      <c r="C9" s="90">
        <v>3</v>
      </c>
      <c r="D9" s="90">
        <v>0</v>
      </c>
      <c r="E9" s="89">
        <v>2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5">
        <v>0</v>
      </c>
      <c r="O9" s="9">
        <v>0</v>
      </c>
      <c r="P9" s="8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84" t="s">
        <v>113</v>
      </c>
      <c r="B10" s="89">
        <v>3</v>
      </c>
      <c r="C10" s="90">
        <v>30</v>
      </c>
      <c r="D10" s="90">
        <v>0</v>
      </c>
      <c r="E10" s="89">
        <v>2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5">
        <v>0</v>
      </c>
      <c r="O10" s="9">
        <v>0</v>
      </c>
      <c r="P10" s="8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84" t="s">
        <v>114</v>
      </c>
      <c r="B11" s="91">
        <f t="shared" ref="B11:P11" si="0">AVERAGE(B6:B10)</f>
        <v>2.6</v>
      </c>
      <c r="C11" s="91">
        <f t="shared" si="0"/>
        <v>8</v>
      </c>
      <c r="D11" s="91">
        <f t="shared" si="0"/>
        <v>0</v>
      </c>
      <c r="E11" s="91">
        <f t="shared" si="0"/>
        <v>2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87">
        <f t="shared" si="0"/>
        <v>0</v>
      </c>
      <c r="O11" s="11">
        <f t="shared" si="0"/>
        <v>0</v>
      </c>
      <c r="P11" s="10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115</v>
      </c>
      <c r="B12" s="88">
        <f t="shared" ref="B12:P12" si="1">ROUND(B11,0)</f>
        <v>3</v>
      </c>
      <c r="C12" s="88">
        <f t="shared" si="1"/>
        <v>8</v>
      </c>
      <c r="D12" s="88">
        <f t="shared" si="1"/>
        <v>0</v>
      </c>
      <c r="E12" s="88">
        <f t="shared" si="1"/>
        <v>2</v>
      </c>
      <c r="F12" s="88">
        <f t="shared" si="1"/>
        <v>0</v>
      </c>
      <c r="G12" s="88">
        <f t="shared" si="1"/>
        <v>0</v>
      </c>
      <c r="H12" s="88">
        <f t="shared" si="1"/>
        <v>0</v>
      </c>
      <c r="I12" s="88">
        <f t="shared" si="1"/>
        <v>0</v>
      </c>
      <c r="J12" s="88">
        <f t="shared" si="1"/>
        <v>0</v>
      </c>
      <c r="K12" s="88">
        <f t="shared" si="1"/>
        <v>0</v>
      </c>
      <c r="L12" s="88">
        <f t="shared" si="1"/>
        <v>0</v>
      </c>
      <c r="M12" s="88">
        <f t="shared" si="1"/>
        <v>0</v>
      </c>
      <c r="N12" s="12">
        <f t="shared" si="1"/>
        <v>0</v>
      </c>
      <c r="O12" s="12">
        <f t="shared" si="1"/>
        <v>0</v>
      </c>
      <c r="P12" s="13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7" t="s">
        <v>17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7"/>
      <c r="O13" s="95"/>
      <c r="P13" s="96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4" sqref="A4:P4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2" t="s">
        <v>105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25" ht="19.5" customHeight="1">
      <c r="A2" s="112" t="s">
        <v>75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25" ht="19.5" customHeight="1">
      <c r="A3" s="112" t="s">
        <v>107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25" ht="19.5" customHeight="1">
      <c r="A4" s="112" t="str">
        <f>'CO-PO Mapping'!A4:P4</f>
        <v>SUBJECT: Advanced Engineering Mathematics II                                                                                                     Faculty:  Dr. Kalpana Fatawat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4" t="s">
        <v>109</v>
      </c>
      <c r="B6" s="39">
        <f>((('Attainment Sheet Sessional'!$E29/3)*0.6)*'CO-PO Mapping'!B6)/3</f>
        <v>0.6</v>
      </c>
      <c r="C6" s="39">
        <f>((('Attainment Sheet Sessional'!$E29/3)*0.6)*'CO-PO Mapping'!C6)/3</f>
        <v>0.39999999999999997</v>
      </c>
      <c r="D6" s="39">
        <f>((('Attainment Sheet Sessional'!$E29/3)*0.6)*'CO-PO Mapping'!D6)/3</f>
        <v>0</v>
      </c>
      <c r="E6" s="39">
        <f>((('Attainment Sheet Sessional'!$E29/3)*0.6)*'CO-PO Mapping'!E6)/3</f>
        <v>0.39999999999999997</v>
      </c>
      <c r="F6" s="39">
        <f>((('Attainment Sheet Sessional'!$E29/3)*0.6)*'CO-PO Mapping'!F6)/3</f>
        <v>0</v>
      </c>
      <c r="G6" s="39">
        <f>((('Attainment Sheet Sessional'!$E29/3)*0.6)*'CO-PO Mapping'!G6)/3</f>
        <v>0</v>
      </c>
      <c r="H6" s="39">
        <f>((('Attainment Sheet Sessional'!$E29/3)*0.6)*'CO-PO Mapping'!H6)/3</f>
        <v>0</v>
      </c>
      <c r="I6" s="39">
        <f>((('Attainment Sheet Sessional'!$E29/3)*0.6)*'CO-PO Mapping'!I6)/3</f>
        <v>0</v>
      </c>
      <c r="J6" s="39">
        <f>((('Attainment Sheet Sessional'!$E29/3)*0.6)*'CO-PO Mapping'!J6)/3</f>
        <v>0</v>
      </c>
      <c r="K6" s="39">
        <f>((('Attainment Sheet Sessional'!$E29/3)*0.6)*'CO-PO Mapping'!K6)/3</f>
        <v>0</v>
      </c>
      <c r="L6" s="39">
        <f>((('Attainment Sheet Sessional'!$E29/3)*0.6)*'CO-PO Mapping'!L6)/3</f>
        <v>0</v>
      </c>
      <c r="M6" s="39">
        <f>((('Attainment Sheet Sessional'!$E29/3)*0.6)*'CO-PO Mapping'!M6)/3</f>
        <v>0</v>
      </c>
      <c r="N6" s="39">
        <f>((('Attainment Sheet Sessional'!$E29/3)*0.6)*'CO-PO Mapping'!N6)/3</f>
        <v>0</v>
      </c>
      <c r="O6" s="39">
        <f>((('Attainment Sheet Sessional'!$E29/3)*0.6)*'CO-PO Mapping'!O6)/3</f>
        <v>0</v>
      </c>
      <c r="P6" s="39">
        <f>((('Attainment Sheet Sessional'!$E29/3)*0.6)*'CO-PO Mapping'!P6)/3</f>
        <v>0</v>
      </c>
    </row>
    <row r="7" spans="1:25" ht="19.5" customHeight="1">
      <c r="A7" s="34" t="s">
        <v>110</v>
      </c>
      <c r="B7" s="39">
        <f>((('Attainment Sheet Sessional'!$E30/3)*0.6)*'CO-PO Mapping'!B7)/3</f>
        <v>0.39999999999999997</v>
      </c>
      <c r="C7" s="39">
        <f>((('Attainment Sheet Sessional'!$E30/3)*0.6)*'CO-PO Mapping'!C7)/3</f>
        <v>0.6</v>
      </c>
      <c r="D7" s="39">
        <f>((('Attainment Sheet Sessional'!$E30/3)*0.6)*'CO-PO Mapping'!D7)/3</f>
        <v>0</v>
      </c>
      <c r="E7" s="39">
        <f>((('Attainment Sheet Sessional'!$E30/3)*0.6)*'CO-PO Mapping'!E7)/3</f>
        <v>0.39999999999999997</v>
      </c>
      <c r="F7" s="39">
        <f>((('Attainment Sheet Sessional'!$E30/3)*0.6)*'CO-PO Mapping'!F7)/3</f>
        <v>0</v>
      </c>
      <c r="G7" s="39">
        <f>((('Attainment Sheet Sessional'!$E30/3)*0.6)*'CO-PO Mapping'!G7)/3</f>
        <v>0</v>
      </c>
      <c r="H7" s="39">
        <f>((('Attainment Sheet Sessional'!$E30/3)*0.6)*'CO-PO Mapping'!H7)/3</f>
        <v>0</v>
      </c>
      <c r="I7" s="39">
        <f>((('Attainment Sheet Sessional'!$E30/3)*0.6)*'CO-PO Mapping'!I7)/3</f>
        <v>0</v>
      </c>
      <c r="J7" s="39">
        <f>((('Attainment Sheet Sessional'!$E30/3)*0.6)*'CO-PO Mapping'!J7)/3</f>
        <v>0</v>
      </c>
      <c r="K7" s="39">
        <f>((('Attainment Sheet Sessional'!$E30/3)*0.6)*'CO-PO Mapping'!K7)/3</f>
        <v>0</v>
      </c>
      <c r="L7" s="39">
        <f>((('Attainment Sheet Sessional'!$E30/3)*0.6)*'CO-PO Mapping'!L7)/3</f>
        <v>0</v>
      </c>
      <c r="M7" s="39">
        <f>((('Attainment Sheet Sessional'!$E30/3)*0.6)*'CO-PO Mapping'!M7)/3</f>
        <v>0</v>
      </c>
      <c r="N7" s="39">
        <f>((('Attainment Sheet Sessional'!$E30/3)*0.6)*'CO-PO Mapping'!N7)/3</f>
        <v>0</v>
      </c>
      <c r="O7" s="39">
        <f>((('Attainment Sheet Sessional'!$E30/3)*0.6)*'CO-PO Mapping'!O7)/3</f>
        <v>0</v>
      </c>
      <c r="P7" s="39">
        <f>((('Attainment Sheet Sessional'!$E30/3)*0.6)*'CO-PO Mapping'!P7)/3</f>
        <v>0</v>
      </c>
    </row>
    <row r="8" spans="1:25" ht="19.5" customHeight="1">
      <c r="A8" s="34" t="s">
        <v>111</v>
      </c>
      <c r="B8" s="39">
        <f>((('Attainment Sheet Sessional'!$E31/3)*0.6)*'CO-PO Mapping'!B8)/3</f>
        <v>0.39999999999999997</v>
      </c>
      <c r="C8" s="39">
        <f>((('Attainment Sheet Sessional'!$E31/3)*0.6)*'CO-PO Mapping'!C8)/3</f>
        <v>0.39999999999999997</v>
      </c>
      <c r="D8" s="39">
        <f>((('Attainment Sheet Sessional'!$E31/3)*0.6)*'CO-PO Mapping'!D8)/3</f>
        <v>0</v>
      </c>
      <c r="E8" s="39">
        <f>((('Attainment Sheet Sessional'!$E31/3)*0.6)*'CO-PO Mapping'!E8)/3</f>
        <v>0.39999999999999997</v>
      </c>
      <c r="F8" s="39">
        <f>((('Attainment Sheet Sessional'!$E31/3)*0.6)*'CO-PO Mapping'!F8)/3</f>
        <v>0</v>
      </c>
      <c r="G8" s="39">
        <f>((('Attainment Sheet Sessional'!$E31/3)*0.6)*'CO-PO Mapping'!G8)/3</f>
        <v>0</v>
      </c>
      <c r="H8" s="39">
        <f>((('Attainment Sheet Sessional'!$E31/3)*0.6)*'CO-PO Mapping'!H8)/3</f>
        <v>0</v>
      </c>
      <c r="I8" s="39">
        <f>((('Attainment Sheet Sessional'!$E31/3)*0.6)*'CO-PO Mapping'!I8)/3</f>
        <v>0</v>
      </c>
      <c r="J8" s="39">
        <f>((('Attainment Sheet Sessional'!$E31/3)*0.6)*'CO-PO Mapping'!J8)/3</f>
        <v>0</v>
      </c>
      <c r="K8" s="39">
        <f>((('Attainment Sheet Sessional'!$E31/3)*0.6)*'CO-PO Mapping'!K8)/3</f>
        <v>0</v>
      </c>
      <c r="L8" s="39">
        <f>((('Attainment Sheet Sessional'!$E31/3)*0.6)*'CO-PO Mapping'!L8)/3</f>
        <v>0</v>
      </c>
      <c r="M8" s="39">
        <f>((('Attainment Sheet Sessional'!$E31/3)*0.6)*'CO-PO Mapping'!M8)/3</f>
        <v>0</v>
      </c>
      <c r="N8" s="39">
        <f>((('Attainment Sheet Sessional'!$E31/3)*0.6)*'CO-PO Mapping'!N8)/3</f>
        <v>0</v>
      </c>
      <c r="O8" s="39">
        <f>((('Attainment Sheet Sessional'!$E31/3)*0.6)*'CO-PO Mapping'!O8)/3</f>
        <v>0</v>
      </c>
      <c r="P8" s="39">
        <f>((('Attainment Sheet Sessional'!$E31/3)*0.6)*'CO-PO Mapping'!P8)/3</f>
        <v>0</v>
      </c>
    </row>
    <row r="9" spans="1:25" ht="19.5" customHeight="1">
      <c r="A9" s="34" t="s">
        <v>112</v>
      </c>
      <c r="B9" s="39">
        <f>((('Attainment Sheet Sessional'!$E32/3)*0.6)*'CO-PO Mapping'!B9)/3</f>
        <v>0.6</v>
      </c>
      <c r="C9" s="39">
        <f>((('Attainment Sheet Sessional'!$E32/3)*0.6)*'CO-PO Mapping'!C9)/3</f>
        <v>0.6</v>
      </c>
      <c r="D9" s="39">
        <f>((('Attainment Sheet Sessional'!$E32/3)*0.6)*'CO-PO Mapping'!D9)/3</f>
        <v>0</v>
      </c>
      <c r="E9" s="39">
        <f>((('Attainment Sheet Sessional'!$E32/3)*0.6)*'CO-PO Mapping'!E9)/3</f>
        <v>0.39999999999999997</v>
      </c>
      <c r="F9" s="39">
        <f>((('Attainment Sheet Sessional'!$E32/3)*0.6)*'CO-PO Mapping'!F9)/3</f>
        <v>0</v>
      </c>
      <c r="G9" s="39">
        <f>((('Attainment Sheet Sessional'!$E32/3)*0.6)*'CO-PO Mapping'!G9)/3</f>
        <v>0</v>
      </c>
      <c r="H9" s="39">
        <f>((('Attainment Sheet Sessional'!$E32/3)*0.6)*'CO-PO Mapping'!H9)/3</f>
        <v>0</v>
      </c>
      <c r="I9" s="39">
        <f>((('Attainment Sheet Sessional'!$E32/3)*0.6)*'CO-PO Mapping'!I9)/3</f>
        <v>0</v>
      </c>
      <c r="J9" s="39">
        <f>((('Attainment Sheet Sessional'!$E32/3)*0.6)*'CO-PO Mapping'!J9)/3</f>
        <v>0</v>
      </c>
      <c r="K9" s="39">
        <f>((('Attainment Sheet Sessional'!$E32/3)*0.6)*'CO-PO Mapping'!K9)/3</f>
        <v>0</v>
      </c>
      <c r="L9" s="39">
        <f>((('Attainment Sheet Sessional'!$E32/3)*0.6)*'CO-PO Mapping'!L9)/3</f>
        <v>0</v>
      </c>
      <c r="M9" s="39">
        <f>((('Attainment Sheet Sessional'!$E32/3)*0.6)*'CO-PO Mapping'!M9)/3</f>
        <v>0</v>
      </c>
      <c r="N9" s="39">
        <f>((('Attainment Sheet Sessional'!$E32/3)*0.6)*'CO-PO Mapping'!N9)/3</f>
        <v>0</v>
      </c>
      <c r="O9" s="39">
        <f>((('Attainment Sheet Sessional'!$E32/3)*0.6)*'CO-PO Mapping'!O9)/3</f>
        <v>0</v>
      </c>
      <c r="P9" s="39">
        <f>((('Attainment Sheet Sessional'!$E32/3)*0.6)*'CO-PO Mapping'!P9)/3</f>
        <v>0</v>
      </c>
    </row>
    <row r="10" spans="1:25" ht="19.5" customHeight="1">
      <c r="A10" s="34" t="s">
        <v>113</v>
      </c>
      <c r="B10" s="39">
        <f>((('Attainment Sheet Sessional'!$E33/3)*0.6)*'CO-PO Mapping'!B10)/3</f>
        <v>0.6</v>
      </c>
      <c r="C10" s="39">
        <f>((('Attainment Sheet Sessional'!$E33/3)*0.6)*'CO-PO Mapping'!C10)/3</f>
        <v>6</v>
      </c>
      <c r="D10" s="39">
        <f>((('Attainment Sheet Sessional'!$E33/3)*0.6)*'CO-PO Mapping'!D10)/3</f>
        <v>0</v>
      </c>
      <c r="E10" s="39">
        <f>((('Attainment Sheet Sessional'!$E33/3)*0.6)*'CO-PO Mapping'!E10)/3</f>
        <v>0.39999999999999997</v>
      </c>
      <c r="F10" s="39">
        <f>((('Attainment Sheet Sessional'!$E33/3)*0.6)*'CO-PO Mapping'!F10)/3</f>
        <v>0</v>
      </c>
      <c r="G10" s="39">
        <f>((('Attainment Sheet Sessional'!$E33/3)*0.6)*'CO-PO Mapping'!G10)/3</f>
        <v>0</v>
      </c>
      <c r="H10" s="39">
        <f>((('Attainment Sheet Sessional'!$E33/3)*0.6)*'CO-PO Mapping'!H10)/3</f>
        <v>0</v>
      </c>
      <c r="I10" s="39">
        <f>((('Attainment Sheet Sessional'!$E33/3)*0.6)*'CO-PO Mapping'!I10)/3</f>
        <v>0</v>
      </c>
      <c r="J10" s="39">
        <f>((('Attainment Sheet Sessional'!$E33/3)*0.6)*'CO-PO Mapping'!J10)/3</f>
        <v>0</v>
      </c>
      <c r="K10" s="39">
        <f>((('Attainment Sheet Sessional'!$E33/3)*0.6)*'CO-PO Mapping'!K10)/3</f>
        <v>0</v>
      </c>
      <c r="L10" s="39">
        <f>((('Attainment Sheet Sessional'!$E33/3)*0.6)*'CO-PO Mapping'!L10)/3</f>
        <v>0</v>
      </c>
      <c r="M10" s="39">
        <f>((('Attainment Sheet Sessional'!$E33/3)*0.6)*'CO-PO Mapping'!M10)/3</f>
        <v>0</v>
      </c>
      <c r="N10" s="39">
        <f>((('Attainment Sheet Sessional'!$E33/3)*0.6)*'CO-PO Mapping'!N10)/3</f>
        <v>0</v>
      </c>
      <c r="O10" s="39">
        <f>((('Attainment Sheet Sessional'!$E33/3)*0.6)*'CO-PO Mapping'!O10)/3</f>
        <v>0</v>
      </c>
      <c r="P10" s="39">
        <f>((('Attainment Sheet Sessional'!$E33/3)*0.6)*'CO-PO Mapping'!P10)/3</f>
        <v>0</v>
      </c>
    </row>
    <row r="11" spans="1:25" ht="31.5">
      <c r="A11" s="34" t="s">
        <v>114</v>
      </c>
      <c r="B11" s="39">
        <f t="shared" ref="B11:P11" si="0">AVERAGE(B6:B10)</f>
        <v>0.52</v>
      </c>
      <c r="C11" s="39">
        <f t="shared" si="0"/>
        <v>1.6</v>
      </c>
      <c r="D11" s="39">
        <f t="shared" si="0"/>
        <v>0</v>
      </c>
      <c r="E11" s="39">
        <f t="shared" si="0"/>
        <v>0.39999999999999997</v>
      </c>
      <c r="F11" s="39">
        <f t="shared" si="0"/>
        <v>0</v>
      </c>
      <c r="G11" s="39">
        <f t="shared" si="0"/>
        <v>0</v>
      </c>
      <c r="H11" s="39">
        <f t="shared" si="0"/>
        <v>0</v>
      </c>
      <c r="I11" s="39">
        <f t="shared" si="0"/>
        <v>0</v>
      </c>
      <c r="J11" s="39">
        <f t="shared" si="0"/>
        <v>0</v>
      </c>
      <c r="K11" s="39">
        <f t="shared" si="0"/>
        <v>0</v>
      </c>
      <c r="L11" s="39">
        <f t="shared" si="0"/>
        <v>0</v>
      </c>
      <c r="M11" s="39">
        <f t="shared" si="0"/>
        <v>0</v>
      </c>
      <c r="N11" s="66">
        <f t="shared" si="0"/>
        <v>0</v>
      </c>
      <c r="O11" s="66">
        <f t="shared" si="0"/>
        <v>0</v>
      </c>
      <c r="P11" s="66">
        <f t="shared" si="0"/>
        <v>0</v>
      </c>
    </row>
    <row r="12" spans="1:25" ht="39.75" customHeight="1">
      <c r="A12" s="118" t="s">
        <v>33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18"/>
      <c r="O12" s="95"/>
      <c r="P12" s="96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3" sqref="A3:P3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2" t="s">
        <v>105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2" t="s">
        <v>76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2" t="s">
        <v>107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2" t="str">
        <f>'CO-PO Mapping'!A4:P4</f>
        <v>SUBJECT: Advanced Engineering Mathematics II                                                                                                     Faculty:  Dr. Kalpana Fatawat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48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7"/>
      <c r="R5" s="17"/>
      <c r="S5" s="17"/>
      <c r="T5" s="17"/>
      <c r="U5" s="17"/>
      <c r="V5" s="17"/>
      <c r="W5" s="17"/>
      <c r="X5" s="17"/>
      <c r="Y5" s="17"/>
    </row>
    <row r="6" spans="1:25" ht="19.5" customHeight="1">
      <c r="A6" s="36" t="s">
        <v>45</v>
      </c>
      <c r="B6" s="39">
        <f>'Attainment Tool 1 C to PO'!B6+'Attainment CO to PO Sessional'!B11</f>
        <v>0.52</v>
      </c>
      <c r="C6" s="39">
        <f>'Attainment Tool 1 C to PO'!C6+'Attainment CO to PO Sessional'!C11</f>
        <v>1.6</v>
      </c>
      <c r="D6" s="39">
        <f>'Attainment Tool 1 C to PO'!D6+'Attainment CO to PO Sessional'!D11</f>
        <v>0</v>
      </c>
      <c r="E6" s="39">
        <f>'Attainment Tool 1 C to PO'!E6+'Attainment CO to PO Sessional'!E11</f>
        <v>0.39999999999999997</v>
      </c>
      <c r="F6" s="39">
        <f>'Attainment Tool 1 C to PO'!F6+'Attainment CO to PO Sessional'!F11</f>
        <v>0</v>
      </c>
      <c r="G6" s="39">
        <f>'Attainment Tool 1 C to PO'!G6+'Attainment CO to PO Sessional'!G11</f>
        <v>0</v>
      </c>
      <c r="H6" s="39">
        <f>'Attainment Tool 1 C to PO'!H6+'Attainment CO to PO Sessional'!H11</f>
        <v>0</v>
      </c>
      <c r="I6" s="39">
        <f>'Attainment Tool 1 C to PO'!I6+'Attainment CO to PO Sessional'!I11</f>
        <v>0</v>
      </c>
      <c r="J6" s="39">
        <f>'Attainment Tool 1 C to PO'!J6+'Attainment CO to PO Sessional'!J11</f>
        <v>0</v>
      </c>
      <c r="K6" s="39">
        <f>'Attainment Tool 1 C to PO'!K6+'Attainment CO to PO Sessional'!K11</f>
        <v>0</v>
      </c>
      <c r="L6" s="39">
        <f>'Attainment Tool 1 C to PO'!L6+'Attainment CO to PO Sessional'!L11</f>
        <v>0</v>
      </c>
      <c r="M6" s="39">
        <f>'Attainment Tool 1 C to PO'!M6+'Attainment CO to PO Sessional'!M11</f>
        <v>0</v>
      </c>
      <c r="N6" s="39">
        <f>'Attainment Tool 1 C to PO'!N6+'Attainment CO to PO Sessional'!N11</f>
        <v>0</v>
      </c>
      <c r="O6" s="39">
        <f>'Attainment Tool 1 C to PO'!O6+'Attainment CO to PO Sessional'!O11</f>
        <v>0</v>
      </c>
      <c r="P6" s="39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77</v>
      </c>
      <c r="B7" s="39">
        <f t="shared" ref="B7:P7" si="0">ROUND(B6,0)</f>
        <v>1</v>
      </c>
      <c r="C7" s="39">
        <f t="shared" si="0"/>
        <v>2</v>
      </c>
      <c r="D7" s="39">
        <f t="shared" si="0"/>
        <v>0</v>
      </c>
      <c r="E7" s="39">
        <f t="shared" si="0"/>
        <v>0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8" t="s">
        <v>33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118"/>
      <c r="O8" s="95"/>
      <c r="P8" s="96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89"/>
  <sheetViews>
    <sheetView workbookViewId="0">
      <selection activeCell="N4" sqref="N4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10" width="7.625" customWidth="1"/>
    <col min="11" max="11" width="7.625" style="83" customWidth="1"/>
    <col min="12" max="27" width="7.625" customWidth="1"/>
  </cols>
  <sheetData>
    <row r="1" spans="1:27" ht="19.5" customHeight="1">
      <c r="A1" s="94" t="s">
        <v>105</v>
      </c>
      <c r="B1" s="95"/>
      <c r="C1" s="95"/>
      <c r="D1" s="95"/>
      <c r="E1" s="95"/>
      <c r="F1" s="95"/>
      <c r="G1" s="95"/>
      <c r="H1" s="96"/>
    </row>
    <row r="2" spans="1:27" ht="19.5" customHeight="1">
      <c r="A2" s="94" t="s">
        <v>18</v>
      </c>
      <c r="B2" s="95"/>
      <c r="C2" s="95"/>
      <c r="D2" s="95"/>
      <c r="E2" s="95"/>
      <c r="F2" s="95"/>
      <c r="G2" s="95"/>
      <c r="H2" s="96"/>
    </row>
    <row r="3" spans="1:27" ht="19.5" customHeight="1">
      <c r="A3" s="94" t="s">
        <v>107</v>
      </c>
      <c r="B3" s="95"/>
      <c r="C3" s="95"/>
      <c r="D3" s="95"/>
      <c r="E3" s="95"/>
      <c r="F3" s="95"/>
      <c r="G3" s="95"/>
      <c r="H3" s="96"/>
    </row>
    <row r="4" spans="1:27" ht="19.5" customHeight="1">
      <c r="A4" s="94" t="str">
        <f>'CO-PO Mapping'!A4:P4</f>
        <v>SUBJECT: Advanced Engineering Mathematics II                                                                                                     Faculty:  Dr. Kalpana Fatawat</v>
      </c>
      <c r="B4" s="95"/>
      <c r="C4" s="95"/>
      <c r="D4" s="95"/>
      <c r="E4" s="95"/>
      <c r="F4" s="95"/>
      <c r="G4" s="95"/>
      <c r="H4" s="9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30">
      <c r="A5" s="98" t="s">
        <v>19</v>
      </c>
      <c r="B5" s="98" t="s">
        <v>20</v>
      </c>
      <c r="C5" s="16" t="s">
        <v>21</v>
      </c>
      <c r="D5" s="7" t="s">
        <v>22</v>
      </c>
      <c r="E5" s="7" t="s">
        <v>23</v>
      </c>
      <c r="F5" s="16" t="s">
        <v>24</v>
      </c>
      <c r="G5" s="100" t="s">
        <v>25</v>
      </c>
      <c r="H5" s="9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30">
      <c r="A6" s="99"/>
      <c r="B6" s="99"/>
      <c r="C6" s="16" t="s">
        <v>26</v>
      </c>
      <c r="D6" s="16">
        <v>70</v>
      </c>
      <c r="E6" s="16">
        <v>30</v>
      </c>
      <c r="F6" s="16">
        <f>D6+E6</f>
        <v>100</v>
      </c>
      <c r="G6" s="7" t="s">
        <v>27</v>
      </c>
      <c r="H6" s="7" t="s">
        <v>28</v>
      </c>
    </row>
    <row r="7" spans="1:27" ht="19.5" customHeight="1" thickBot="1">
      <c r="A7" s="101" t="s">
        <v>29</v>
      </c>
      <c r="B7" s="102"/>
      <c r="C7" s="103"/>
      <c r="D7" s="18">
        <v>0.6</v>
      </c>
      <c r="E7" s="18">
        <v>0.75</v>
      </c>
      <c r="F7" s="19"/>
      <c r="G7" s="20">
        <v>0.6</v>
      </c>
      <c r="H7" s="20">
        <v>0.75</v>
      </c>
      <c r="N7" s="127"/>
      <c r="O7" s="127"/>
    </row>
    <row r="8" spans="1:27" ht="16.5" customHeight="1" thickBot="1">
      <c r="A8" s="21">
        <v>1</v>
      </c>
      <c r="B8" s="75" t="s">
        <v>78</v>
      </c>
      <c r="C8" s="76" t="s">
        <v>79</v>
      </c>
      <c r="D8" s="71"/>
      <c r="E8" s="72">
        <v>24</v>
      </c>
      <c r="F8" s="72">
        <f>D8+E8</f>
        <v>24</v>
      </c>
      <c r="G8" s="22">
        <f t="shared" ref="G8:G20" si="0">IF((D8/$D$6)&gt;=$D$7,1,0)</f>
        <v>0</v>
      </c>
      <c r="H8" s="23">
        <f t="shared" ref="H8:H12" si="1">IF((E8/$E$6)&gt;=$E$7,1,0)</f>
        <v>1</v>
      </c>
      <c r="I8" s="24"/>
      <c r="J8" s="83"/>
      <c r="L8" s="83"/>
      <c r="O8" s="83"/>
    </row>
    <row r="9" spans="1:27" ht="16.5" customHeight="1" thickBot="1">
      <c r="A9" s="21">
        <v>2</v>
      </c>
      <c r="B9" s="75" t="s">
        <v>80</v>
      </c>
      <c r="C9" s="76" t="s">
        <v>81</v>
      </c>
      <c r="D9" s="73"/>
      <c r="E9" s="74">
        <v>28</v>
      </c>
      <c r="F9" s="72">
        <f t="shared" ref="F9:F20" si="2">D9+E9</f>
        <v>28</v>
      </c>
      <c r="G9" s="22">
        <f t="shared" si="0"/>
        <v>0</v>
      </c>
      <c r="H9" s="23">
        <f t="shared" si="1"/>
        <v>1</v>
      </c>
      <c r="I9" s="24"/>
      <c r="J9" s="83"/>
      <c r="L9" s="83"/>
      <c r="M9" s="83"/>
      <c r="O9" s="83"/>
    </row>
    <row r="10" spans="1:27" ht="16.5" customHeight="1" thickBot="1">
      <c r="A10" s="21">
        <v>3</v>
      </c>
      <c r="B10" s="75" t="s">
        <v>82</v>
      </c>
      <c r="C10" s="76" t="s">
        <v>83</v>
      </c>
      <c r="D10" s="73"/>
      <c r="E10" s="74">
        <v>24</v>
      </c>
      <c r="F10" s="72">
        <f t="shared" si="2"/>
        <v>24</v>
      </c>
      <c r="G10" s="22">
        <f t="shared" si="0"/>
        <v>0</v>
      </c>
      <c r="H10" s="23">
        <f t="shared" si="1"/>
        <v>1</v>
      </c>
      <c r="I10" s="24"/>
      <c r="J10" s="83"/>
      <c r="L10" s="83"/>
      <c r="M10" s="83"/>
      <c r="O10" s="83"/>
    </row>
    <row r="11" spans="1:27" ht="16.5" customHeight="1" thickBot="1">
      <c r="A11" s="21">
        <v>4</v>
      </c>
      <c r="B11" s="75" t="s">
        <v>84</v>
      </c>
      <c r="C11" s="76" t="s">
        <v>85</v>
      </c>
      <c r="D11" s="73"/>
      <c r="E11" s="74">
        <v>24</v>
      </c>
      <c r="F11" s="72">
        <f t="shared" si="2"/>
        <v>24</v>
      </c>
      <c r="G11" s="22">
        <f t="shared" si="0"/>
        <v>0</v>
      </c>
      <c r="H11" s="23">
        <f t="shared" si="1"/>
        <v>1</v>
      </c>
      <c r="I11" s="24"/>
      <c r="J11" s="83"/>
      <c r="L11" s="83"/>
      <c r="M11" s="83"/>
      <c r="O11" s="83"/>
    </row>
    <row r="12" spans="1:27" ht="16.5" customHeight="1" thickBot="1">
      <c r="A12" s="21">
        <v>5</v>
      </c>
      <c r="B12" s="75" t="s">
        <v>86</v>
      </c>
      <c r="C12" s="76" t="s">
        <v>87</v>
      </c>
      <c r="D12" s="73"/>
      <c r="E12" s="74">
        <v>20</v>
      </c>
      <c r="F12" s="72">
        <f t="shared" si="2"/>
        <v>20</v>
      </c>
      <c r="G12" s="22">
        <f t="shared" si="0"/>
        <v>0</v>
      </c>
      <c r="H12" s="23">
        <f t="shared" si="1"/>
        <v>0</v>
      </c>
      <c r="I12" s="24"/>
      <c r="J12" s="83"/>
      <c r="L12" s="83"/>
      <c r="M12" s="83"/>
      <c r="O12" s="83"/>
    </row>
    <row r="13" spans="1:27" ht="16.5" customHeight="1" thickBot="1">
      <c r="A13" s="21">
        <v>6</v>
      </c>
      <c r="B13" s="75" t="s">
        <v>88</v>
      </c>
      <c r="C13" s="76" t="s">
        <v>89</v>
      </c>
      <c r="D13" s="73"/>
      <c r="E13" s="74">
        <v>22</v>
      </c>
      <c r="F13" s="72">
        <f t="shared" si="2"/>
        <v>22</v>
      </c>
      <c r="G13" s="22">
        <f t="shared" si="0"/>
        <v>0</v>
      </c>
      <c r="H13" s="23">
        <v>0</v>
      </c>
      <c r="I13" s="24"/>
      <c r="J13" s="83"/>
      <c r="L13" s="83"/>
      <c r="M13" s="83"/>
      <c r="O13" s="83"/>
    </row>
    <row r="14" spans="1:27" ht="16.5" customHeight="1" thickBot="1">
      <c r="A14" s="21">
        <v>7</v>
      </c>
      <c r="B14" s="75" t="s">
        <v>90</v>
      </c>
      <c r="C14" s="76" t="s">
        <v>91</v>
      </c>
      <c r="D14" s="73"/>
      <c r="E14" s="74">
        <v>25</v>
      </c>
      <c r="F14" s="72">
        <f t="shared" si="2"/>
        <v>25</v>
      </c>
      <c r="G14" s="22">
        <f t="shared" si="0"/>
        <v>0</v>
      </c>
      <c r="H14" s="23">
        <v>0</v>
      </c>
      <c r="I14" s="24"/>
      <c r="J14" s="83"/>
      <c r="L14" s="83"/>
      <c r="M14" s="83"/>
      <c r="O14" s="83"/>
    </row>
    <row r="15" spans="1:27" ht="16.5" customHeight="1" thickBot="1">
      <c r="A15" s="21">
        <v>8</v>
      </c>
      <c r="B15" s="75" t="s">
        <v>92</v>
      </c>
      <c r="C15" s="76" t="s">
        <v>93</v>
      </c>
      <c r="D15" s="73"/>
      <c r="E15" s="74">
        <v>27</v>
      </c>
      <c r="F15" s="72">
        <f t="shared" si="2"/>
        <v>27</v>
      </c>
      <c r="G15" s="22">
        <f t="shared" si="0"/>
        <v>0</v>
      </c>
      <c r="H15" s="23">
        <f t="shared" ref="H15:H20" si="3">IF((E15/$E$6)&gt;=$E$7,1,0)</f>
        <v>1</v>
      </c>
      <c r="I15" s="24"/>
      <c r="J15" s="83"/>
      <c r="L15" s="83"/>
      <c r="M15" s="83"/>
      <c r="O15" s="83"/>
    </row>
    <row r="16" spans="1:27" ht="16.5" customHeight="1" thickBot="1">
      <c r="A16" s="21">
        <v>9</v>
      </c>
      <c r="B16" s="75" t="s">
        <v>94</v>
      </c>
      <c r="C16" s="76" t="s">
        <v>95</v>
      </c>
      <c r="D16" s="73"/>
      <c r="E16" s="74">
        <v>29</v>
      </c>
      <c r="F16" s="72">
        <f t="shared" si="2"/>
        <v>29</v>
      </c>
      <c r="G16" s="22">
        <f t="shared" si="0"/>
        <v>0</v>
      </c>
      <c r="H16" s="23">
        <f t="shared" si="3"/>
        <v>1</v>
      </c>
      <c r="I16" s="24"/>
      <c r="J16" s="83"/>
      <c r="L16" s="83"/>
      <c r="M16" s="83"/>
      <c r="O16" s="83"/>
    </row>
    <row r="17" spans="1:15" ht="16.5" customHeight="1" thickBot="1">
      <c r="A17" s="21">
        <v>10</v>
      </c>
      <c r="B17" s="75" t="s">
        <v>96</v>
      </c>
      <c r="C17" s="76" t="s">
        <v>97</v>
      </c>
      <c r="D17" s="73"/>
      <c r="E17" s="74">
        <v>26</v>
      </c>
      <c r="F17" s="72">
        <f t="shared" si="2"/>
        <v>26</v>
      </c>
      <c r="G17" s="22">
        <f t="shared" si="0"/>
        <v>0</v>
      </c>
      <c r="H17" s="23">
        <f t="shared" si="3"/>
        <v>1</v>
      </c>
      <c r="I17" s="24"/>
      <c r="J17" s="83"/>
      <c r="L17" s="83"/>
      <c r="M17" s="83"/>
      <c r="O17" s="83"/>
    </row>
    <row r="18" spans="1:15" ht="16.5" customHeight="1" thickBot="1">
      <c r="A18" s="21">
        <v>11</v>
      </c>
      <c r="B18" s="75" t="s">
        <v>98</v>
      </c>
      <c r="C18" s="76" t="s">
        <v>99</v>
      </c>
      <c r="D18" s="73"/>
      <c r="E18" s="74">
        <v>23</v>
      </c>
      <c r="F18" s="72">
        <f t="shared" si="2"/>
        <v>23</v>
      </c>
      <c r="G18" s="22">
        <f t="shared" si="0"/>
        <v>0</v>
      </c>
      <c r="H18" s="23">
        <f t="shared" si="3"/>
        <v>1</v>
      </c>
      <c r="I18" s="24"/>
      <c r="J18" s="83"/>
      <c r="L18" s="83"/>
      <c r="M18" s="83"/>
      <c r="O18" s="83"/>
    </row>
    <row r="19" spans="1:15" ht="16.5" customHeight="1" thickBot="1">
      <c r="A19" s="21">
        <v>12</v>
      </c>
      <c r="B19" s="75" t="s">
        <v>100</v>
      </c>
      <c r="C19" s="76" t="s">
        <v>101</v>
      </c>
      <c r="D19" s="73"/>
      <c r="E19" s="74">
        <v>25</v>
      </c>
      <c r="F19" s="72">
        <f t="shared" si="2"/>
        <v>25</v>
      </c>
      <c r="G19" s="22">
        <f t="shared" si="0"/>
        <v>0</v>
      </c>
      <c r="H19" s="23">
        <f t="shared" si="3"/>
        <v>1</v>
      </c>
      <c r="I19" s="24"/>
      <c r="J19" s="83"/>
      <c r="L19" s="83"/>
      <c r="M19" s="83"/>
      <c r="O19" s="83"/>
    </row>
    <row r="20" spans="1:15" ht="16.5" customHeight="1" thickBot="1">
      <c r="A20" s="21">
        <v>13</v>
      </c>
      <c r="B20" s="75" t="s">
        <v>102</v>
      </c>
      <c r="C20" s="76" t="s">
        <v>103</v>
      </c>
      <c r="D20" s="73"/>
      <c r="E20" s="74">
        <v>30</v>
      </c>
      <c r="F20" s="72">
        <f t="shared" si="2"/>
        <v>30</v>
      </c>
      <c r="G20" s="22">
        <f t="shared" si="0"/>
        <v>0</v>
      </c>
      <c r="H20" s="23">
        <f t="shared" si="3"/>
        <v>1</v>
      </c>
      <c r="I20" s="24"/>
      <c r="J20" s="83"/>
      <c r="L20" s="83"/>
      <c r="M20" s="83"/>
      <c r="O20" s="83"/>
    </row>
    <row r="21" spans="1:15" ht="19.5" customHeight="1">
      <c r="A21" s="25"/>
      <c r="B21" s="26"/>
      <c r="C21" s="27"/>
      <c r="D21" s="28">
        <v>13</v>
      </c>
      <c r="E21" s="28">
        <v>13</v>
      </c>
      <c r="F21" s="25"/>
      <c r="G21" s="29">
        <f>COUNTIF(G8:G20,1)</f>
        <v>0</v>
      </c>
      <c r="H21" s="29">
        <f>COUNTIF(H8:H20,1)</f>
        <v>10</v>
      </c>
      <c r="I21" s="30"/>
    </row>
    <row r="22" spans="1:15" ht="42" customHeight="1">
      <c r="A22" s="104" t="s">
        <v>30</v>
      </c>
      <c r="B22" s="95"/>
      <c r="C22" s="96"/>
      <c r="D22" s="31" t="s">
        <v>31</v>
      </c>
      <c r="E22" s="31" t="s">
        <v>32</v>
      </c>
      <c r="F22" s="105" t="s">
        <v>33</v>
      </c>
      <c r="G22" s="95"/>
      <c r="H22" s="96"/>
    </row>
    <row r="23" spans="1:15" ht="19.5" customHeight="1">
      <c r="A23" s="104" t="s">
        <v>34</v>
      </c>
      <c r="B23" s="95"/>
      <c r="C23" s="96"/>
      <c r="D23" s="23">
        <f>ROUND((G21/D21*100),0)</f>
        <v>0</v>
      </c>
      <c r="E23" s="31">
        <f t="shared" ref="E23:E24" si="4">IF(D23&gt;100,"ERROR",IF(D23&gt;=61,3,IF(D23&gt;=46,2,IF(D23&gt;=16,1,IF(D23&gt;15,0,0)))))</f>
        <v>0</v>
      </c>
      <c r="F23" s="106"/>
      <c r="G23" s="107"/>
      <c r="H23" s="108"/>
    </row>
    <row r="24" spans="1:15" ht="19.5" customHeight="1">
      <c r="A24" s="104" t="s">
        <v>35</v>
      </c>
      <c r="B24" s="95"/>
      <c r="C24" s="96"/>
      <c r="D24" s="23">
        <f>ROUND((H21/E21*100),0)</f>
        <v>77</v>
      </c>
      <c r="E24" s="23">
        <f t="shared" si="4"/>
        <v>3</v>
      </c>
      <c r="F24" s="109"/>
      <c r="G24" s="110"/>
      <c r="H24" s="111"/>
    </row>
    <row r="25" spans="1:15" ht="15.75" customHeight="1">
      <c r="D25" s="32"/>
      <c r="E25" s="32"/>
    </row>
    <row r="26" spans="1:15" ht="15.75" customHeight="1">
      <c r="D26" s="32"/>
      <c r="E26" s="32"/>
    </row>
    <row r="27" spans="1:15" ht="15.75" customHeight="1">
      <c r="D27" s="32"/>
      <c r="E27" s="32"/>
    </row>
    <row r="28" spans="1:15" ht="15.75" customHeight="1">
      <c r="D28" s="32"/>
      <c r="E28" s="32"/>
    </row>
    <row r="29" spans="1:15" ht="15.75" customHeight="1">
      <c r="D29" s="32"/>
      <c r="E29" s="32"/>
    </row>
    <row r="30" spans="1:15" ht="15.75" customHeight="1">
      <c r="D30" s="32"/>
      <c r="E30" s="32"/>
    </row>
    <row r="31" spans="1:15" ht="15.75" customHeight="1">
      <c r="D31" s="32"/>
      <c r="E31" s="32"/>
    </row>
    <row r="32" spans="1:15" ht="15.75" customHeight="1">
      <c r="D32" s="32"/>
      <c r="E32" s="32"/>
    </row>
    <row r="33" spans="4:5" ht="15.75" customHeight="1">
      <c r="D33" s="32"/>
      <c r="E33" s="32"/>
    </row>
    <row r="34" spans="4:5" ht="15.75" customHeight="1">
      <c r="D34" s="32"/>
      <c r="E34" s="32"/>
    </row>
    <row r="35" spans="4:5" ht="15.75" customHeight="1">
      <c r="D35" s="32"/>
      <c r="E35" s="32"/>
    </row>
    <row r="36" spans="4:5" ht="15.75" customHeight="1">
      <c r="D36" s="32"/>
      <c r="E36" s="32"/>
    </row>
    <row r="37" spans="4:5" ht="15.75" customHeight="1">
      <c r="D37" s="32"/>
      <c r="E37" s="32"/>
    </row>
    <row r="38" spans="4:5" ht="15.75" customHeight="1">
      <c r="D38" s="32"/>
      <c r="E38" s="32"/>
    </row>
    <row r="39" spans="4:5" ht="15.75" customHeight="1">
      <c r="D39" s="32"/>
      <c r="E39" s="32"/>
    </row>
    <row r="40" spans="4:5" ht="15.75" customHeight="1">
      <c r="D40" s="32"/>
      <c r="E40" s="32"/>
    </row>
    <row r="41" spans="4:5" ht="15.75" customHeight="1">
      <c r="D41" s="32"/>
      <c r="E41" s="32"/>
    </row>
    <row r="42" spans="4:5" ht="15.75" customHeight="1">
      <c r="D42" s="32"/>
      <c r="E42" s="32"/>
    </row>
    <row r="43" spans="4:5" ht="15.75" customHeight="1">
      <c r="D43" s="32"/>
      <c r="E43" s="32"/>
    </row>
    <row r="44" spans="4:5" ht="15.75" customHeight="1">
      <c r="D44" s="32"/>
      <c r="E44" s="32"/>
    </row>
    <row r="45" spans="4:5" ht="15.75" customHeight="1">
      <c r="D45" s="32"/>
      <c r="E45" s="32"/>
    </row>
    <row r="46" spans="4:5" ht="15.75" customHeight="1">
      <c r="D46" s="32"/>
      <c r="E46" s="32"/>
    </row>
    <row r="47" spans="4:5" ht="15.75" customHeight="1">
      <c r="D47" s="32"/>
      <c r="E47" s="32"/>
    </row>
    <row r="48" spans="4:5" ht="15.75" customHeight="1">
      <c r="D48" s="32"/>
      <c r="E48" s="32"/>
    </row>
    <row r="49" spans="4:5" ht="15.75" customHeight="1">
      <c r="D49" s="32"/>
      <c r="E49" s="32"/>
    </row>
    <row r="50" spans="4:5" ht="15.75" customHeight="1">
      <c r="D50" s="32"/>
      <c r="E50" s="32"/>
    </row>
    <row r="51" spans="4:5" ht="15.75" customHeight="1">
      <c r="D51" s="32"/>
      <c r="E51" s="32"/>
    </row>
    <row r="52" spans="4:5" ht="15.75" customHeight="1">
      <c r="D52" s="32"/>
      <c r="E52" s="32"/>
    </row>
    <row r="53" spans="4:5" ht="15.75" customHeight="1">
      <c r="D53" s="32"/>
      <c r="E53" s="32"/>
    </row>
    <row r="54" spans="4:5" ht="15.75" customHeight="1">
      <c r="D54" s="32"/>
      <c r="E54" s="32"/>
    </row>
    <row r="55" spans="4:5" ht="15.75" customHeight="1">
      <c r="D55" s="32"/>
      <c r="E55" s="32"/>
    </row>
    <row r="56" spans="4:5" ht="15.75" customHeight="1">
      <c r="D56" s="32"/>
      <c r="E56" s="32"/>
    </row>
    <row r="57" spans="4:5" ht="15.75" customHeight="1">
      <c r="D57" s="32"/>
      <c r="E57" s="32"/>
    </row>
    <row r="58" spans="4:5" ht="15.75" customHeight="1">
      <c r="D58" s="32"/>
      <c r="E58" s="32"/>
    </row>
    <row r="59" spans="4:5" ht="15.75" customHeight="1">
      <c r="D59" s="32"/>
      <c r="E59" s="32"/>
    </row>
    <row r="60" spans="4:5" ht="15.75" customHeight="1">
      <c r="D60" s="32"/>
      <c r="E60" s="32"/>
    </row>
    <row r="61" spans="4:5" ht="15.75" customHeight="1">
      <c r="D61" s="32"/>
      <c r="E61" s="32"/>
    </row>
    <row r="62" spans="4:5" ht="15.75" customHeight="1">
      <c r="D62" s="32"/>
      <c r="E62" s="32"/>
    </row>
    <row r="63" spans="4:5" ht="15.75" customHeight="1">
      <c r="D63" s="32"/>
      <c r="E63" s="32"/>
    </row>
    <row r="64" spans="4:5" ht="15.75" customHeight="1">
      <c r="D64" s="32"/>
      <c r="E64" s="32"/>
    </row>
    <row r="65" spans="4:5" ht="15.75" customHeight="1">
      <c r="D65" s="32"/>
      <c r="E65" s="32"/>
    </row>
    <row r="66" spans="4:5" ht="15.75" customHeight="1">
      <c r="D66" s="32"/>
      <c r="E66" s="32"/>
    </row>
    <row r="67" spans="4:5" ht="15.75" customHeight="1">
      <c r="D67" s="32"/>
      <c r="E67" s="32"/>
    </row>
    <row r="68" spans="4:5" ht="15.75" customHeight="1">
      <c r="D68" s="32"/>
      <c r="E68" s="32"/>
    </row>
    <row r="69" spans="4:5" ht="15.75" customHeight="1">
      <c r="D69" s="32"/>
      <c r="E69" s="32"/>
    </row>
    <row r="70" spans="4:5" ht="15.75" customHeight="1">
      <c r="D70" s="32"/>
      <c r="E70" s="32"/>
    </row>
    <row r="71" spans="4:5" ht="15.75" customHeight="1">
      <c r="D71" s="32"/>
      <c r="E71" s="32"/>
    </row>
    <row r="72" spans="4:5" ht="15.75" customHeight="1">
      <c r="D72" s="32"/>
      <c r="E72" s="32"/>
    </row>
    <row r="73" spans="4:5" ht="15.75" customHeight="1">
      <c r="D73" s="32"/>
      <c r="E73" s="32"/>
    </row>
    <row r="74" spans="4:5" ht="15.75" customHeight="1">
      <c r="D74" s="32"/>
      <c r="E74" s="32"/>
    </row>
    <row r="75" spans="4:5" ht="15.75" customHeight="1">
      <c r="D75" s="32"/>
      <c r="E75" s="32"/>
    </row>
    <row r="76" spans="4:5" ht="15.75" customHeight="1">
      <c r="D76" s="32"/>
      <c r="E76" s="32"/>
    </row>
    <row r="77" spans="4:5" ht="15.75" customHeight="1">
      <c r="D77" s="32"/>
      <c r="E77" s="32"/>
    </row>
    <row r="78" spans="4:5" ht="15.75" customHeight="1">
      <c r="D78" s="32"/>
      <c r="E78" s="32"/>
    </row>
    <row r="79" spans="4:5" ht="15.75" customHeight="1">
      <c r="D79" s="32"/>
      <c r="E79" s="32"/>
    </row>
    <row r="80" spans="4:5" ht="15.75" customHeight="1">
      <c r="D80" s="32"/>
      <c r="E80" s="32"/>
    </row>
    <row r="81" spans="4:5" ht="15.75" customHeight="1">
      <c r="D81" s="32"/>
      <c r="E81" s="32"/>
    </row>
    <row r="82" spans="4:5" ht="15.75" customHeight="1">
      <c r="D82" s="32"/>
      <c r="E82" s="32"/>
    </row>
    <row r="83" spans="4:5" ht="15.75" customHeight="1">
      <c r="D83" s="32"/>
      <c r="E83" s="32"/>
    </row>
    <row r="84" spans="4:5" ht="15.75" customHeight="1">
      <c r="D84" s="32"/>
      <c r="E84" s="32"/>
    </row>
    <row r="85" spans="4:5" ht="15.75" customHeight="1">
      <c r="D85" s="32"/>
      <c r="E85" s="32"/>
    </row>
    <row r="86" spans="4:5" ht="15.75" customHeight="1">
      <c r="D86" s="32"/>
      <c r="E86" s="32"/>
    </row>
    <row r="87" spans="4:5" ht="15.75" customHeight="1">
      <c r="D87" s="32"/>
      <c r="E87" s="32"/>
    </row>
    <row r="88" spans="4:5" ht="15.75" customHeight="1">
      <c r="D88" s="32"/>
      <c r="E88" s="32"/>
    </row>
    <row r="89" spans="4:5" ht="15.75" customHeight="1">
      <c r="D89" s="32"/>
      <c r="E89" s="32"/>
    </row>
    <row r="90" spans="4:5" ht="15.75" customHeight="1">
      <c r="D90" s="32"/>
      <c r="E90" s="32"/>
    </row>
    <row r="91" spans="4:5" ht="15.75" customHeight="1">
      <c r="D91" s="32"/>
      <c r="E91" s="32"/>
    </row>
    <row r="92" spans="4:5" ht="15.75" customHeight="1">
      <c r="D92" s="32"/>
      <c r="E92" s="32"/>
    </row>
    <row r="93" spans="4:5" ht="15.75" customHeight="1">
      <c r="D93" s="32"/>
      <c r="E93" s="32"/>
    </row>
    <row r="94" spans="4:5" ht="15.75" customHeight="1">
      <c r="D94" s="32"/>
      <c r="E94" s="32"/>
    </row>
    <row r="95" spans="4:5" ht="15.75" customHeight="1">
      <c r="D95" s="32"/>
      <c r="E95" s="32"/>
    </row>
    <row r="96" spans="4:5" ht="15.75" customHeight="1">
      <c r="D96" s="32"/>
      <c r="E96" s="32"/>
    </row>
    <row r="97" spans="4:5" ht="15.75" customHeight="1">
      <c r="D97" s="32"/>
      <c r="E97" s="32"/>
    </row>
    <row r="98" spans="4:5" ht="15.75" customHeight="1">
      <c r="D98" s="32"/>
      <c r="E98" s="32"/>
    </row>
    <row r="99" spans="4:5" ht="15.75" customHeight="1">
      <c r="D99" s="32"/>
      <c r="E99" s="32"/>
    </row>
    <row r="100" spans="4:5" ht="15.75" customHeight="1">
      <c r="D100" s="32"/>
      <c r="E100" s="32"/>
    </row>
    <row r="101" spans="4:5" ht="15.75" customHeight="1">
      <c r="D101" s="32"/>
      <c r="E101" s="32"/>
    </row>
    <row r="102" spans="4:5" ht="15.75" customHeight="1">
      <c r="D102" s="32"/>
      <c r="E102" s="32"/>
    </row>
    <row r="103" spans="4:5" ht="15.75" customHeight="1">
      <c r="D103" s="32"/>
      <c r="E103" s="32"/>
    </row>
    <row r="104" spans="4:5" ht="15.75" customHeight="1">
      <c r="D104" s="32"/>
      <c r="E104" s="32"/>
    </row>
    <row r="105" spans="4:5" ht="15.75" customHeight="1">
      <c r="D105" s="32"/>
      <c r="E105" s="32"/>
    </row>
    <row r="106" spans="4:5" ht="15.75" customHeight="1">
      <c r="D106" s="32"/>
      <c r="E106" s="32"/>
    </row>
    <row r="107" spans="4:5" ht="15.75" customHeight="1">
      <c r="D107" s="32"/>
      <c r="E107" s="32"/>
    </row>
    <row r="108" spans="4:5" ht="15.75" customHeight="1">
      <c r="D108" s="32"/>
      <c r="E108" s="32"/>
    </row>
    <row r="109" spans="4:5" ht="15.75" customHeight="1">
      <c r="D109" s="32"/>
      <c r="E109" s="32"/>
    </row>
    <row r="110" spans="4:5" ht="15.75" customHeight="1">
      <c r="D110" s="32"/>
      <c r="E110" s="32"/>
    </row>
    <row r="111" spans="4:5" ht="15.75" customHeight="1">
      <c r="D111" s="32"/>
      <c r="E111" s="32"/>
    </row>
    <row r="112" spans="4:5" ht="15.75" customHeight="1">
      <c r="D112" s="32"/>
      <c r="E112" s="32"/>
    </row>
    <row r="113" spans="4:5" ht="15.75" customHeight="1">
      <c r="D113" s="32"/>
      <c r="E113" s="32"/>
    </row>
    <row r="114" spans="4:5" ht="15.75" customHeight="1">
      <c r="D114" s="32"/>
      <c r="E114" s="32"/>
    </row>
    <row r="115" spans="4:5" ht="15.75" customHeight="1">
      <c r="D115" s="32"/>
      <c r="E115" s="32"/>
    </row>
    <row r="116" spans="4:5" ht="15.75" customHeight="1">
      <c r="D116" s="32"/>
      <c r="E116" s="32"/>
    </row>
    <row r="117" spans="4:5" ht="15.75" customHeight="1">
      <c r="D117" s="32"/>
      <c r="E117" s="32"/>
    </row>
    <row r="118" spans="4:5" ht="15.75" customHeight="1">
      <c r="D118" s="32"/>
      <c r="E118" s="32"/>
    </row>
    <row r="119" spans="4:5" ht="15.75" customHeight="1">
      <c r="D119" s="32"/>
      <c r="E119" s="32"/>
    </row>
    <row r="120" spans="4:5" ht="15.75" customHeight="1">
      <c r="D120" s="32"/>
      <c r="E120" s="32"/>
    </row>
    <row r="121" spans="4:5" ht="15.75" customHeight="1">
      <c r="D121" s="32"/>
      <c r="E121" s="32"/>
    </row>
    <row r="122" spans="4:5" ht="15.75" customHeight="1">
      <c r="D122" s="32"/>
      <c r="E122" s="32"/>
    </row>
    <row r="123" spans="4:5" ht="15.75" customHeight="1">
      <c r="D123" s="32"/>
      <c r="E123" s="32"/>
    </row>
    <row r="124" spans="4:5" ht="15.75" customHeight="1">
      <c r="D124" s="32"/>
      <c r="E124" s="32"/>
    </row>
    <row r="125" spans="4:5" ht="15.75" customHeight="1">
      <c r="D125" s="32"/>
      <c r="E125" s="32"/>
    </row>
    <row r="126" spans="4:5" ht="15.75" customHeight="1">
      <c r="D126" s="32"/>
      <c r="E126" s="32"/>
    </row>
    <row r="127" spans="4:5" ht="15.75" customHeight="1">
      <c r="D127" s="32"/>
      <c r="E127" s="32"/>
    </row>
    <row r="128" spans="4:5" ht="15.75" customHeight="1">
      <c r="D128" s="32"/>
      <c r="E128" s="32"/>
    </row>
    <row r="129" spans="4:5" ht="15.75" customHeight="1">
      <c r="D129" s="32"/>
      <c r="E129" s="32"/>
    </row>
    <row r="130" spans="4:5" ht="15.75" customHeight="1">
      <c r="D130" s="32"/>
      <c r="E130" s="32"/>
    </row>
    <row r="131" spans="4:5" ht="15.75" customHeight="1">
      <c r="D131" s="32"/>
      <c r="E131" s="32"/>
    </row>
    <row r="132" spans="4:5" ht="15.75" customHeight="1">
      <c r="D132" s="32"/>
      <c r="E132" s="32"/>
    </row>
    <row r="133" spans="4:5" ht="15.75" customHeight="1">
      <c r="D133" s="32"/>
      <c r="E133" s="32"/>
    </row>
    <row r="134" spans="4:5" ht="15.75" customHeight="1">
      <c r="D134" s="32"/>
      <c r="E134" s="32"/>
    </row>
    <row r="135" spans="4:5" ht="15.75" customHeight="1">
      <c r="D135" s="32"/>
      <c r="E135" s="32"/>
    </row>
    <row r="136" spans="4:5" ht="15.75" customHeight="1">
      <c r="D136" s="32"/>
      <c r="E136" s="32"/>
    </row>
    <row r="137" spans="4:5" ht="15.75" customHeight="1">
      <c r="D137" s="32"/>
      <c r="E137" s="32"/>
    </row>
    <row r="138" spans="4:5" ht="15.75" customHeight="1">
      <c r="D138" s="32"/>
      <c r="E138" s="32"/>
    </row>
    <row r="139" spans="4:5" ht="15.75" customHeight="1">
      <c r="D139" s="32"/>
      <c r="E139" s="32"/>
    </row>
    <row r="140" spans="4:5" ht="15.75" customHeight="1">
      <c r="D140" s="32"/>
      <c r="E140" s="32"/>
    </row>
    <row r="141" spans="4:5" ht="15.75" customHeight="1">
      <c r="D141" s="32"/>
      <c r="E141" s="32"/>
    </row>
    <row r="142" spans="4:5" ht="15.75" customHeight="1">
      <c r="D142" s="32"/>
      <c r="E142" s="32"/>
    </row>
    <row r="143" spans="4:5" ht="15.75" customHeight="1">
      <c r="D143" s="32"/>
      <c r="E143" s="32"/>
    </row>
    <row r="144" spans="4:5" ht="15.75" customHeight="1">
      <c r="D144" s="32"/>
      <c r="E144" s="32"/>
    </row>
    <row r="145" spans="4:5" ht="15.75" customHeight="1">
      <c r="D145" s="32"/>
      <c r="E145" s="32"/>
    </row>
    <row r="146" spans="4:5" ht="15.75" customHeight="1">
      <c r="D146" s="32"/>
      <c r="E146" s="32"/>
    </row>
    <row r="147" spans="4:5" ht="15.75" customHeight="1">
      <c r="D147" s="32"/>
      <c r="E147" s="32"/>
    </row>
    <row r="148" spans="4:5" ht="15.75" customHeight="1">
      <c r="D148" s="32"/>
      <c r="E148" s="32"/>
    </row>
    <row r="149" spans="4:5" ht="15.75" customHeight="1">
      <c r="D149" s="32"/>
      <c r="E149" s="32"/>
    </row>
    <row r="150" spans="4:5" ht="15.75" customHeight="1">
      <c r="D150" s="32"/>
      <c r="E150" s="32"/>
    </row>
    <row r="151" spans="4:5" ht="15.75" customHeight="1">
      <c r="D151" s="32"/>
      <c r="E151" s="32"/>
    </row>
    <row r="152" spans="4:5" ht="15.75" customHeight="1">
      <c r="D152" s="32"/>
      <c r="E152" s="32"/>
    </row>
    <row r="153" spans="4:5" ht="15.75" customHeight="1">
      <c r="D153" s="32"/>
      <c r="E153" s="32"/>
    </row>
    <row r="154" spans="4:5" ht="15.75" customHeight="1">
      <c r="D154" s="32"/>
      <c r="E154" s="32"/>
    </row>
    <row r="155" spans="4:5" ht="15.75" customHeight="1">
      <c r="D155" s="32"/>
      <c r="E155" s="32"/>
    </row>
    <row r="156" spans="4:5" ht="15.75" customHeight="1">
      <c r="D156" s="32"/>
      <c r="E156" s="32"/>
    </row>
    <row r="157" spans="4:5" ht="15.75" customHeight="1">
      <c r="D157" s="32"/>
      <c r="E157" s="32"/>
    </row>
    <row r="158" spans="4:5" ht="15.75" customHeight="1">
      <c r="D158" s="32"/>
      <c r="E158" s="32"/>
    </row>
    <row r="159" spans="4:5" ht="15.75" customHeight="1">
      <c r="D159" s="32"/>
      <c r="E159" s="32"/>
    </row>
    <row r="160" spans="4:5" ht="15.75" customHeight="1">
      <c r="D160" s="32"/>
      <c r="E160" s="32"/>
    </row>
    <row r="161" spans="4:5" ht="15.75" customHeight="1">
      <c r="D161" s="32"/>
      <c r="E161" s="32"/>
    </row>
    <row r="162" spans="4:5" ht="15.75" customHeight="1">
      <c r="D162" s="32"/>
      <c r="E162" s="32"/>
    </row>
    <row r="163" spans="4:5" ht="15.75" customHeight="1">
      <c r="D163" s="32"/>
      <c r="E163" s="32"/>
    </row>
    <row r="164" spans="4:5" ht="15.75" customHeight="1">
      <c r="D164" s="32"/>
      <c r="E164" s="32"/>
    </row>
    <row r="165" spans="4:5" ht="15.75" customHeight="1">
      <c r="D165" s="32"/>
      <c r="E165" s="32"/>
    </row>
    <row r="166" spans="4:5" ht="15.75" customHeight="1">
      <c r="D166" s="32"/>
      <c r="E166" s="32"/>
    </row>
    <row r="167" spans="4:5" ht="15.75" customHeight="1">
      <c r="D167" s="32"/>
      <c r="E167" s="32"/>
    </row>
    <row r="168" spans="4:5" ht="15.75" customHeight="1">
      <c r="D168" s="32"/>
      <c r="E168" s="32"/>
    </row>
    <row r="169" spans="4:5" ht="15.75" customHeight="1">
      <c r="D169" s="32"/>
      <c r="E169" s="32"/>
    </row>
    <row r="170" spans="4:5" ht="15.75" customHeight="1">
      <c r="D170" s="32"/>
      <c r="E170" s="32"/>
    </row>
    <row r="171" spans="4:5" ht="15.75" customHeight="1">
      <c r="D171" s="32"/>
      <c r="E171" s="32"/>
    </row>
    <row r="172" spans="4:5" ht="15.75" customHeight="1">
      <c r="D172" s="32"/>
      <c r="E172" s="32"/>
    </row>
    <row r="173" spans="4:5" ht="15.75" customHeight="1">
      <c r="D173" s="32"/>
      <c r="E173" s="32"/>
    </row>
    <row r="174" spans="4:5" ht="15.75" customHeight="1">
      <c r="D174" s="32"/>
      <c r="E174" s="32"/>
    </row>
    <row r="175" spans="4:5" ht="15.75" customHeight="1">
      <c r="D175" s="32"/>
      <c r="E175" s="32"/>
    </row>
    <row r="176" spans="4:5" ht="15.75" customHeight="1">
      <c r="D176" s="32"/>
      <c r="E176" s="32"/>
    </row>
    <row r="177" spans="4:5" ht="15.75" customHeight="1">
      <c r="D177" s="32"/>
      <c r="E177" s="32"/>
    </row>
    <row r="178" spans="4:5" ht="15.75" customHeight="1">
      <c r="D178" s="32"/>
      <c r="E178" s="32"/>
    </row>
    <row r="179" spans="4:5" ht="15.75" customHeight="1">
      <c r="D179" s="32"/>
      <c r="E179" s="32"/>
    </row>
    <row r="180" spans="4:5" ht="15.75" customHeight="1">
      <c r="D180" s="32"/>
      <c r="E180" s="32"/>
    </row>
    <row r="181" spans="4:5" ht="15.75" customHeight="1">
      <c r="D181" s="32"/>
      <c r="E181" s="32"/>
    </row>
    <row r="182" spans="4:5" ht="15.75" customHeight="1">
      <c r="D182" s="32"/>
      <c r="E182" s="32"/>
    </row>
    <row r="183" spans="4:5" ht="15.75" customHeight="1">
      <c r="D183" s="32"/>
      <c r="E183" s="32"/>
    </row>
    <row r="184" spans="4:5" ht="15.75" customHeight="1">
      <c r="D184" s="32"/>
      <c r="E184" s="32"/>
    </row>
    <row r="185" spans="4:5" ht="15.75" customHeight="1">
      <c r="D185" s="32"/>
      <c r="E185" s="32"/>
    </row>
    <row r="186" spans="4:5" ht="15.75" customHeight="1">
      <c r="D186" s="32"/>
      <c r="E186" s="32"/>
    </row>
    <row r="187" spans="4:5" ht="15.75" customHeight="1">
      <c r="D187" s="32"/>
      <c r="E187" s="32"/>
    </row>
    <row r="188" spans="4:5" ht="15.75" customHeight="1">
      <c r="D188" s="32"/>
      <c r="E188" s="32"/>
    </row>
    <row r="189" spans="4:5" ht="15.75" customHeight="1">
      <c r="D189" s="32"/>
      <c r="E189" s="32"/>
    </row>
    <row r="190" spans="4:5" ht="15.75" customHeight="1">
      <c r="D190" s="32"/>
      <c r="E190" s="32"/>
    </row>
    <row r="191" spans="4:5" ht="15.75" customHeight="1">
      <c r="D191" s="32"/>
      <c r="E191" s="32"/>
    </row>
    <row r="192" spans="4:5" ht="15.75" customHeight="1">
      <c r="D192" s="32"/>
      <c r="E192" s="32"/>
    </row>
    <row r="193" spans="4:5" ht="15.75" customHeight="1">
      <c r="D193" s="32"/>
      <c r="E193" s="32"/>
    </row>
    <row r="194" spans="4:5" ht="15.75" customHeight="1">
      <c r="D194" s="32"/>
      <c r="E194" s="32"/>
    </row>
    <row r="195" spans="4:5" ht="15.75" customHeight="1">
      <c r="D195" s="32"/>
      <c r="E195" s="32"/>
    </row>
    <row r="196" spans="4:5" ht="15.75" customHeight="1">
      <c r="D196" s="32"/>
      <c r="E196" s="32"/>
    </row>
    <row r="197" spans="4:5" ht="15.75" customHeight="1">
      <c r="D197" s="32"/>
      <c r="E197" s="32"/>
    </row>
    <row r="198" spans="4:5" ht="15.75" customHeight="1">
      <c r="D198" s="32"/>
      <c r="E198" s="32"/>
    </row>
    <row r="199" spans="4:5" ht="15.75" customHeight="1">
      <c r="D199" s="32"/>
      <c r="E199" s="32"/>
    </row>
    <row r="200" spans="4:5" ht="15.75" customHeight="1">
      <c r="D200" s="32"/>
      <c r="E200" s="32"/>
    </row>
    <row r="201" spans="4:5" ht="15.75" customHeight="1">
      <c r="D201" s="32"/>
      <c r="E201" s="32"/>
    </row>
    <row r="202" spans="4:5" ht="15.75" customHeight="1">
      <c r="D202" s="32"/>
      <c r="E202" s="32"/>
    </row>
    <row r="203" spans="4:5" ht="15.75" customHeight="1">
      <c r="D203" s="32"/>
      <c r="E203" s="32"/>
    </row>
    <row r="204" spans="4:5" ht="15.75" customHeight="1">
      <c r="D204" s="32"/>
      <c r="E204" s="32"/>
    </row>
    <row r="205" spans="4:5" ht="15.75" customHeight="1">
      <c r="D205" s="32"/>
      <c r="E205" s="32"/>
    </row>
    <row r="206" spans="4:5" ht="15.75" customHeight="1">
      <c r="D206" s="32"/>
      <c r="E206" s="32"/>
    </row>
    <row r="207" spans="4:5" ht="15.75" customHeight="1">
      <c r="D207" s="32"/>
      <c r="E207" s="32"/>
    </row>
    <row r="208" spans="4:5" ht="15.75" customHeight="1">
      <c r="D208" s="32"/>
      <c r="E208" s="32"/>
    </row>
    <row r="209" spans="4:5" ht="15.75" customHeight="1">
      <c r="D209" s="32"/>
      <c r="E209" s="32"/>
    </row>
    <row r="210" spans="4:5" ht="15.75" customHeight="1">
      <c r="D210" s="32"/>
      <c r="E210" s="32"/>
    </row>
    <row r="211" spans="4:5" ht="15.75" customHeight="1">
      <c r="D211" s="32"/>
      <c r="E211" s="32"/>
    </row>
    <row r="212" spans="4:5" ht="15.75" customHeight="1">
      <c r="D212" s="32"/>
      <c r="E212" s="32"/>
    </row>
    <row r="213" spans="4:5" ht="15.75" customHeight="1">
      <c r="D213" s="32"/>
      <c r="E213" s="32"/>
    </row>
    <row r="214" spans="4:5" ht="15.75" customHeight="1">
      <c r="D214" s="32"/>
      <c r="E214" s="32"/>
    </row>
    <row r="215" spans="4:5" ht="15.75" customHeight="1">
      <c r="D215" s="32"/>
      <c r="E215" s="32"/>
    </row>
    <row r="216" spans="4:5" ht="15.75" customHeight="1">
      <c r="D216" s="32"/>
      <c r="E216" s="32"/>
    </row>
    <row r="217" spans="4:5" ht="15.75" customHeight="1">
      <c r="D217" s="32"/>
      <c r="E217" s="32"/>
    </row>
    <row r="218" spans="4:5" ht="15.75" customHeight="1">
      <c r="D218" s="32"/>
      <c r="E218" s="32"/>
    </row>
    <row r="219" spans="4:5" ht="15.75" customHeight="1">
      <c r="D219" s="32"/>
      <c r="E219" s="32"/>
    </row>
    <row r="220" spans="4:5" ht="15.75" customHeight="1">
      <c r="D220" s="32"/>
      <c r="E220" s="32"/>
    </row>
    <row r="221" spans="4:5" ht="15.75" customHeight="1">
      <c r="D221" s="32"/>
      <c r="E221" s="32"/>
    </row>
    <row r="222" spans="4:5" ht="15.75" customHeight="1">
      <c r="D222" s="32"/>
      <c r="E222" s="32"/>
    </row>
    <row r="223" spans="4:5" ht="15.75" customHeight="1">
      <c r="D223" s="32"/>
      <c r="E223" s="32"/>
    </row>
    <row r="224" spans="4:5" ht="15.75" customHeight="1">
      <c r="D224" s="32"/>
      <c r="E224" s="32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7:C7"/>
    <mergeCell ref="A22:C22"/>
    <mergeCell ref="F22:H22"/>
    <mergeCell ref="A23:C23"/>
    <mergeCell ref="F23:H24"/>
    <mergeCell ref="A24:C24"/>
    <mergeCell ref="A1:H1"/>
    <mergeCell ref="A2:H2"/>
    <mergeCell ref="A3:H3"/>
    <mergeCell ref="A4:H4"/>
    <mergeCell ref="A5:A6"/>
    <mergeCell ref="B5:B6"/>
    <mergeCell ref="G5:H5"/>
  </mergeCells>
  <conditionalFormatting sqref="G8:H20">
    <cfRule type="cellIs" dxfId="2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4" sqref="A4:I4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2" t="s">
        <v>105</v>
      </c>
      <c r="B1" s="95"/>
      <c r="C1" s="95"/>
      <c r="D1" s="95"/>
      <c r="E1" s="95"/>
      <c r="F1" s="95"/>
      <c r="G1" s="95"/>
      <c r="H1" s="95"/>
      <c r="I1" s="96"/>
    </row>
    <row r="2" spans="1:9" ht="19.5" customHeight="1">
      <c r="A2" s="112" t="s">
        <v>36</v>
      </c>
      <c r="B2" s="95"/>
      <c r="C2" s="95"/>
      <c r="D2" s="95"/>
      <c r="E2" s="95"/>
      <c r="F2" s="95"/>
      <c r="G2" s="95"/>
      <c r="H2" s="95"/>
      <c r="I2" s="96"/>
    </row>
    <row r="3" spans="1:9" ht="19.5" customHeight="1">
      <c r="A3" s="112" t="s">
        <v>107</v>
      </c>
      <c r="B3" s="95"/>
      <c r="C3" s="95"/>
      <c r="D3" s="95"/>
      <c r="E3" s="95"/>
      <c r="F3" s="95"/>
      <c r="G3" s="95"/>
      <c r="H3" s="95"/>
      <c r="I3" s="96"/>
    </row>
    <row r="4" spans="1:9" ht="19.5" customHeight="1">
      <c r="A4" s="112" t="str">
        <f>'CO-PO Mapping'!A4:P4</f>
        <v>SUBJECT: Advanced Engineering Mathematics II                                                                                                     Faculty:  Dr. Kalpana Fatawat</v>
      </c>
      <c r="B4" s="95"/>
      <c r="C4" s="95"/>
      <c r="D4" s="95"/>
      <c r="E4" s="95"/>
      <c r="F4" s="95"/>
      <c r="G4" s="95"/>
      <c r="H4" s="95"/>
      <c r="I4" s="96"/>
    </row>
    <row r="5" spans="1:9" ht="78.75">
      <c r="A5" s="33" t="s">
        <v>37</v>
      </c>
      <c r="B5" s="33" t="s">
        <v>38</v>
      </c>
      <c r="C5" s="33" t="s">
        <v>39</v>
      </c>
      <c r="D5" s="33" t="s">
        <v>40</v>
      </c>
      <c r="E5" s="34" t="s">
        <v>41</v>
      </c>
      <c r="F5" s="33" t="s">
        <v>42</v>
      </c>
      <c r="G5" s="33" t="s">
        <v>40</v>
      </c>
      <c r="H5" s="34" t="s">
        <v>43</v>
      </c>
      <c r="I5" s="33" t="s">
        <v>44</v>
      </c>
    </row>
    <row r="6" spans="1:9" ht="19.5" customHeight="1">
      <c r="A6" s="35" t="s">
        <v>116</v>
      </c>
      <c r="B6" s="35" t="s">
        <v>117</v>
      </c>
      <c r="C6" s="35">
        <f>'Sessional + End Term Assessment'!D23</f>
        <v>0</v>
      </c>
      <c r="D6" s="35">
        <f>'Sessional + End Term Assessment'!E23</f>
        <v>0</v>
      </c>
      <c r="E6" s="35">
        <f>D6*'Sessional + End Term Assessment'!D6/'Sessional + End Term Assessment'!F6</f>
        <v>0</v>
      </c>
      <c r="F6" s="35">
        <f>'Sessional + End Term Assessment'!D24</f>
        <v>77</v>
      </c>
      <c r="G6" s="35">
        <f>'Sessional + End Term Assessment'!E24</f>
        <v>3</v>
      </c>
      <c r="H6" s="35">
        <f>G6*'Sessional + End Term Assessment'!E6/'Sessional + End Term Assessment'!F6</f>
        <v>0.9</v>
      </c>
      <c r="I6" s="35">
        <f>E6+H6</f>
        <v>0.9</v>
      </c>
    </row>
    <row r="7" spans="1:9" ht="30.75" customHeight="1">
      <c r="A7" s="113" t="s">
        <v>46</v>
      </c>
      <c r="B7" s="107"/>
      <c r="C7" s="107"/>
      <c r="D7" s="107"/>
      <c r="E7" s="107"/>
      <c r="F7" s="108"/>
      <c r="G7" s="117" t="s">
        <v>33</v>
      </c>
      <c r="H7" s="95"/>
      <c r="I7" s="96"/>
    </row>
    <row r="8" spans="1:9" ht="14.25">
      <c r="A8" s="114"/>
      <c r="B8" s="115"/>
      <c r="C8" s="115"/>
      <c r="D8" s="115"/>
      <c r="E8" s="115"/>
      <c r="F8" s="116"/>
      <c r="G8" s="113"/>
      <c r="H8" s="107"/>
      <c r="I8" s="108"/>
    </row>
    <row r="9" spans="1:9" ht="14.25">
      <c r="A9" s="109"/>
      <c r="B9" s="110"/>
      <c r="C9" s="110"/>
      <c r="D9" s="110"/>
      <c r="E9" s="110"/>
      <c r="F9" s="111"/>
      <c r="G9" s="109"/>
      <c r="H9" s="110"/>
      <c r="I9" s="1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4" sqref="A4:P4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2" t="s">
        <v>105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26" ht="19.5" customHeight="1">
      <c r="A2" s="112" t="s">
        <v>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26" ht="19.5" customHeight="1">
      <c r="A3" s="112" t="s">
        <v>107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26" ht="19.5" customHeight="1">
      <c r="A4" s="112" t="str">
        <f>'CO-PO Mapping'!A4:P4</f>
        <v>SUBJECT: Advanced Engineering Mathematics II                                                                                                     Faculty:  Dr. Kalpana Fatawat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1:26" ht="19.5" customHeight="1">
      <c r="A5" s="36" t="s">
        <v>48</v>
      </c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36" t="s">
        <v>9</v>
      </c>
      <c r="J5" s="36" t="s">
        <v>10</v>
      </c>
      <c r="K5" s="36" t="s">
        <v>11</v>
      </c>
      <c r="L5" s="36" t="s">
        <v>12</v>
      </c>
      <c r="M5" s="36" t="s">
        <v>13</v>
      </c>
      <c r="N5" s="36" t="s">
        <v>14</v>
      </c>
      <c r="O5" s="36" t="s">
        <v>15</v>
      </c>
      <c r="P5" s="36" t="s">
        <v>16</v>
      </c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9.5" customHeight="1">
      <c r="A6" s="38" t="s">
        <v>116</v>
      </c>
      <c r="B6" s="39">
        <f>'Attainment of Subject Code'!$E$6*'CO-PO Mapping'!B11/3</f>
        <v>0</v>
      </c>
      <c r="C6" s="39">
        <f>'Attainment of Subject Code'!$E$6*'CO-PO Mapping'!C11/3</f>
        <v>0</v>
      </c>
      <c r="D6" s="39">
        <f>'Attainment of Subject Code'!$E$6*'CO-PO Mapping'!D11/3</f>
        <v>0</v>
      </c>
      <c r="E6" s="39">
        <f>'Attainment of Subject Code'!$E$6*'CO-PO Mapping'!E11/3</f>
        <v>0</v>
      </c>
      <c r="F6" s="39">
        <f>'Attainment of Subject Code'!$E$6*'CO-PO Mapping'!F11/3</f>
        <v>0</v>
      </c>
      <c r="G6" s="39">
        <f>'Attainment of Subject Code'!$E$6*'CO-PO Mapping'!G11/3</f>
        <v>0</v>
      </c>
      <c r="H6" s="39">
        <f>'Attainment of Subject Code'!$E$6*'CO-PO Mapping'!H11/3</f>
        <v>0</v>
      </c>
      <c r="I6" s="39">
        <f>'Attainment of Subject Code'!$E$6*'CO-PO Mapping'!I11/3</f>
        <v>0</v>
      </c>
      <c r="J6" s="39">
        <f>'Attainment of Subject Code'!$E$6*'CO-PO Mapping'!J11/3</f>
        <v>0</v>
      </c>
      <c r="K6" s="39">
        <f>'Attainment of Subject Code'!$E$6*'CO-PO Mapping'!K11/3</f>
        <v>0</v>
      </c>
      <c r="L6" s="39">
        <f>'Attainment of Subject Code'!$E$6*'CO-PO Mapping'!L11/3</f>
        <v>0</v>
      </c>
      <c r="M6" s="39">
        <f>'Attainment of Subject Code'!$E$6*'CO-PO Mapping'!M11/3</f>
        <v>0</v>
      </c>
      <c r="N6" s="39">
        <f>'Attainment of Subject Code'!$E$6*'CO-PO Mapping'!N11/3</f>
        <v>0</v>
      </c>
      <c r="O6" s="39">
        <f>'Attainment of Subject Code'!$E$6*'CO-PO Mapping'!O11/3</f>
        <v>0</v>
      </c>
      <c r="P6" s="39">
        <f>'Attainment of Subject Code'!$E$6*'CO-PO Mapping'!P11/3</f>
        <v>0</v>
      </c>
    </row>
    <row r="7" spans="1:26" ht="39.75" customHeight="1">
      <c r="A7" s="118" t="s">
        <v>33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N7" s="118"/>
      <c r="O7" s="95"/>
      <c r="P7" s="9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9"/>
  <sheetViews>
    <sheetView workbookViewId="0">
      <selection activeCell="A4" sqref="A4:A6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2" t="s">
        <v>105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</row>
    <row r="2" spans="1:36" ht="19.5" customHeight="1">
      <c r="A2" s="112" t="s">
        <v>49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6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</row>
    <row r="3" spans="1:36" ht="19.5" customHeight="1">
      <c r="A3" s="112" t="s">
        <v>107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4" spans="1:36" ht="31.5" customHeight="1">
      <c r="A4" s="120" t="s">
        <v>19</v>
      </c>
      <c r="B4" s="119" t="s">
        <v>50</v>
      </c>
      <c r="C4" s="36" t="s">
        <v>21</v>
      </c>
      <c r="D4" s="112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120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21"/>
      <c r="B5" s="121"/>
      <c r="C5" s="36" t="s">
        <v>51</v>
      </c>
      <c r="D5" s="36" t="s">
        <v>52</v>
      </c>
      <c r="E5" s="119" t="s">
        <v>53</v>
      </c>
      <c r="F5" s="119" t="s">
        <v>54</v>
      </c>
      <c r="G5" s="119" t="s">
        <v>55</v>
      </c>
      <c r="H5" s="36" t="s">
        <v>56</v>
      </c>
      <c r="I5" s="119" t="s">
        <v>53</v>
      </c>
      <c r="J5" s="119" t="s">
        <v>54</v>
      </c>
      <c r="K5" s="119" t="s">
        <v>55</v>
      </c>
      <c r="L5" s="36" t="s">
        <v>57</v>
      </c>
      <c r="M5" s="119" t="s">
        <v>53</v>
      </c>
      <c r="N5" s="119" t="s">
        <v>54</v>
      </c>
      <c r="O5" s="119" t="s">
        <v>55</v>
      </c>
      <c r="P5" s="36"/>
      <c r="Q5" s="36"/>
      <c r="R5" s="99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1:36" ht="31.5" customHeight="1">
      <c r="A6" s="99"/>
      <c r="B6" s="99"/>
      <c r="C6" s="36" t="s">
        <v>26</v>
      </c>
      <c r="D6" s="36">
        <v>28</v>
      </c>
      <c r="E6" s="99"/>
      <c r="F6" s="99"/>
      <c r="G6" s="99"/>
      <c r="H6" s="36">
        <v>28</v>
      </c>
      <c r="I6" s="99"/>
      <c r="J6" s="99"/>
      <c r="K6" s="99"/>
      <c r="L6" s="36">
        <v>14</v>
      </c>
      <c r="M6" s="99"/>
      <c r="N6" s="99"/>
      <c r="O6" s="99"/>
      <c r="P6" s="36"/>
      <c r="Q6" s="42"/>
      <c r="R6" s="36">
        <v>70</v>
      </c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ht="19.5" customHeight="1">
      <c r="A7" s="21">
        <v>1</v>
      </c>
      <c r="B7" s="75" t="s">
        <v>78</v>
      </c>
      <c r="C7" s="76" t="s">
        <v>79</v>
      </c>
      <c r="D7" s="51">
        <v>22</v>
      </c>
      <c r="E7" s="43">
        <f t="shared" ref="E7:E19" si="0">IF(D7&gt;=($D$6*0.7),1,0)</f>
        <v>1</v>
      </c>
      <c r="F7" s="43">
        <f t="shared" ref="F7:F19" si="1">IF(D7&gt;=($D$6*0.8),1,0)</f>
        <v>0</v>
      </c>
      <c r="G7" s="43">
        <f t="shared" ref="G7:G19" si="2">IF(D7&gt;=($D$6*0.9),1,0)</f>
        <v>0</v>
      </c>
      <c r="H7" s="51">
        <v>23</v>
      </c>
      <c r="I7" s="43">
        <f t="shared" ref="I7:I19" si="3">IF(H7&gt;=($H$6*0.7),1,0)</f>
        <v>1</v>
      </c>
      <c r="J7" s="43">
        <f t="shared" ref="J7:J19" si="4">IF(H7&gt;=($H$6*0.8),1,0)</f>
        <v>1</v>
      </c>
      <c r="K7" s="43">
        <f t="shared" ref="K7:K19" si="5">IF(H7&gt;=($H$6*0.9),1,0)</f>
        <v>0</v>
      </c>
      <c r="L7" s="51">
        <v>13</v>
      </c>
      <c r="M7" s="43">
        <f t="shared" ref="M7:M19" si="6">IF(L7&gt;=($L$6*0.7),1,0)</f>
        <v>1</v>
      </c>
      <c r="N7" s="43">
        <f t="shared" ref="N7:N19" si="7">IF(L7&gt;=($L$6*0.7),1,0)</f>
        <v>1</v>
      </c>
      <c r="O7" s="43">
        <f t="shared" ref="O7:O19" si="8">IF(L7&gt;=($L$6*0.9),1,0)</f>
        <v>1</v>
      </c>
      <c r="P7" s="43"/>
      <c r="Q7" s="43"/>
      <c r="R7" s="41">
        <v>58</v>
      </c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36" ht="19.5" customHeight="1">
      <c r="A8" s="21">
        <v>2</v>
      </c>
      <c r="B8" s="75" t="s">
        <v>80</v>
      </c>
      <c r="C8" s="76" t="s">
        <v>81</v>
      </c>
      <c r="D8" s="51">
        <v>27</v>
      </c>
      <c r="E8" s="43">
        <f t="shared" si="0"/>
        <v>1</v>
      </c>
      <c r="F8" s="43">
        <f t="shared" si="1"/>
        <v>1</v>
      </c>
      <c r="G8" s="43">
        <f t="shared" si="2"/>
        <v>1</v>
      </c>
      <c r="H8" s="51">
        <v>25</v>
      </c>
      <c r="I8" s="43">
        <f t="shared" si="3"/>
        <v>1</v>
      </c>
      <c r="J8" s="43">
        <f t="shared" si="4"/>
        <v>1</v>
      </c>
      <c r="K8" s="43">
        <f t="shared" si="5"/>
        <v>0</v>
      </c>
      <c r="L8" s="51">
        <v>13</v>
      </c>
      <c r="M8" s="43">
        <f t="shared" si="6"/>
        <v>1</v>
      </c>
      <c r="N8" s="43">
        <f t="shared" si="7"/>
        <v>1</v>
      </c>
      <c r="O8" s="43">
        <f t="shared" si="8"/>
        <v>1</v>
      </c>
      <c r="P8" s="43"/>
      <c r="Q8" s="43"/>
      <c r="R8" s="41">
        <v>65</v>
      </c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</row>
    <row r="9" spans="1:36" ht="19.5" customHeight="1">
      <c r="A9" s="21">
        <v>3</v>
      </c>
      <c r="B9" s="75" t="s">
        <v>82</v>
      </c>
      <c r="C9" s="76" t="s">
        <v>83</v>
      </c>
      <c r="D9" s="51">
        <v>21</v>
      </c>
      <c r="E9" s="43">
        <f t="shared" si="0"/>
        <v>1</v>
      </c>
      <c r="F9" s="43">
        <f t="shared" si="1"/>
        <v>0</v>
      </c>
      <c r="G9" s="43">
        <f t="shared" si="2"/>
        <v>0</v>
      </c>
      <c r="H9" s="51">
        <v>21</v>
      </c>
      <c r="I9" s="43">
        <f t="shared" si="3"/>
        <v>1</v>
      </c>
      <c r="J9" s="43">
        <f t="shared" si="4"/>
        <v>0</v>
      </c>
      <c r="K9" s="43">
        <f t="shared" si="5"/>
        <v>0</v>
      </c>
      <c r="L9" s="51">
        <v>12</v>
      </c>
      <c r="M9" s="43">
        <f t="shared" si="6"/>
        <v>1</v>
      </c>
      <c r="N9" s="43">
        <f t="shared" si="7"/>
        <v>1</v>
      </c>
      <c r="O9" s="43">
        <f t="shared" si="8"/>
        <v>0</v>
      </c>
      <c r="P9" s="43"/>
      <c r="Q9" s="43"/>
      <c r="R9" s="41">
        <v>54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</row>
    <row r="10" spans="1:36" ht="19.5" customHeight="1">
      <c r="A10" s="21">
        <v>4</v>
      </c>
      <c r="B10" s="75" t="s">
        <v>84</v>
      </c>
      <c r="C10" s="76" t="s">
        <v>85</v>
      </c>
      <c r="D10" s="51">
        <v>20</v>
      </c>
      <c r="E10" s="43">
        <f t="shared" si="0"/>
        <v>1</v>
      </c>
      <c r="F10" s="43">
        <f t="shared" si="1"/>
        <v>0</v>
      </c>
      <c r="G10" s="43">
        <f t="shared" si="2"/>
        <v>0</v>
      </c>
      <c r="H10" s="51">
        <v>21</v>
      </c>
      <c r="I10" s="43">
        <f t="shared" si="3"/>
        <v>1</v>
      </c>
      <c r="J10" s="43">
        <f t="shared" si="4"/>
        <v>0</v>
      </c>
      <c r="K10" s="43">
        <f t="shared" si="5"/>
        <v>0</v>
      </c>
      <c r="L10" s="51">
        <v>10</v>
      </c>
      <c r="M10" s="43">
        <f t="shared" si="6"/>
        <v>1</v>
      </c>
      <c r="N10" s="43">
        <f t="shared" si="7"/>
        <v>1</v>
      </c>
      <c r="O10" s="43">
        <f t="shared" si="8"/>
        <v>0</v>
      </c>
      <c r="P10" s="43"/>
      <c r="Q10" s="43"/>
      <c r="R10" s="41">
        <v>51</v>
      </c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</row>
    <row r="11" spans="1:36" ht="19.5" customHeight="1">
      <c r="A11" s="21">
        <v>5</v>
      </c>
      <c r="B11" s="75" t="s">
        <v>86</v>
      </c>
      <c r="C11" s="76" t="s">
        <v>87</v>
      </c>
      <c r="D11" s="51">
        <v>19</v>
      </c>
      <c r="E11" s="43">
        <f t="shared" si="0"/>
        <v>0</v>
      </c>
      <c r="F11" s="43">
        <f t="shared" si="1"/>
        <v>0</v>
      </c>
      <c r="G11" s="43">
        <f t="shared" si="2"/>
        <v>0</v>
      </c>
      <c r="H11" s="51">
        <v>19</v>
      </c>
      <c r="I11" s="43">
        <f t="shared" si="3"/>
        <v>0</v>
      </c>
      <c r="J11" s="43">
        <f t="shared" si="4"/>
        <v>0</v>
      </c>
      <c r="K11" s="43">
        <f t="shared" si="5"/>
        <v>0</v>
      </c>
      <c r="L11" s="51">
        <v>9</v>
      </c>
      <c r="M11" s="43">
        <f t="shared" si="6"/>
        <v>0</v>
      </c>
      <c r="N11" s="43">
        <f t="shared" si="7"/>
        <v>0</v>
      </c>
      <c r="O11" s="43">
        <f t="shared" si="8"/>
        <v>0</v>
      </c>
      <c r="P11" s="43"/>
      <c r="Q11" s="43"/>
      <c r="R11" s="41">
        <v>47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</row>
    <row r="12" spans="1:36" ht="19.5" customHeight="1">
      <c r="A12" s="21">
        <v>6</v>
      </c>
      <c r="B12" s="75" t="s">
        <v>88</v>
      </c>
      <c r="C12" s="76" t="s">
        <v>89</v>
      </c>
      <c r="D12" s="51">
        <v>18</v>
      </c>
      <c r="E12" s="43">
        <f t="shared" si="0"/>
        <v>0</v>
      </c>
      <c r="F12" s="43">
        <f t="shared" si="1"/>
        <v>0</v>
      </c>
      <c r="G12" s="43">
        <f t="shared" si="2"/>
        <v>0</v>
      </c>
      <c r="H12" s="51">
        <v>19</v>
      </c>
      <c r="I12" s="43">
        <f t="shared" si="3"/>
        <v>0</v>
      </c>
      <c r="J12" s="43">
        <f t="shared" si="4"/>
        <v>0</v>
      </c>
      <c r="K12" s="43">
        <f t="shared" si="5"/>
        <v>0</v>
      </c>
      <c r="L12" s="51">
        <v>10</v>
      </c>
      <c r="M12" s="43">
        <f t="shared" si="6"/>
        <v>1</v>
      </c>
      <c r="N12" s="43">
        <f t="shared" si="7"/>
        <v>1</v>
      </c>
      <c r="O12" s="43">
        <f t="shared" si="8"/>
        <v>0</v>
      </c>
      <c r="P12" s="43"/>
      <c r="Q12" s="43"/>
      <c r="R12" s="41">
        <v>47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</row>
    <row r="13" spans="1:36" ht="19.5" customHeight="1">
      <c r="A13" s="21">
        <v>7</v>
      </c>
      <c r="B13" s="75" t="s">
        <v>90</v>
      </c>
      <c r="C13" s="76" t="s">
        <v>91</v>
      </c>
      <c r="D13" s="51">
        <v>25</v>
      </c>
      <c r="E13" s="43">
        <f t="shared" si="0"/>
        <v>1</v>
      </c>
      <c r="F13" s="43">
        <f t="shared" si="1"/>
        <v>1</v>
      </c>
      <c r="G13" s="43">
        <f t="shared" si="2"/>
        <v>0</v>
      </c>
      <c r="H13" s="51">
        <v>25</v>
      </c>
      <c r="I13" s="43">
        <f t="shared" si="3"/>
        <v>1</v>
      </c>
      <c r="J13" s="43">
        <f t="shared" si="4"/>
        <v>1</v>
      </c>
      <c r="K13" s="43">
        <f t="shared" si="5"/>
        <v>0</v>
      </c>
      <c r="L13" s="51">
        <v>13</v>
      </c>
      <c r="M13" s="43">
        <f t="shared" si="6"/>
        <v>1</v>
      </c>
      <c r="N13" s="43">
        <f t="shared" si="7"/>
        <v>1</v>
      </c>
      <c r="O13" s="43">
        <f t="shared" si="8"/>
        <v>1</v>
      </c>
      <c r="P13" s="43"/>
      <c r="Q13" s="43"/>
      <c r="R13" s="41">
        <v>63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</row>
    <row r="14" spans="1:36" ht="19.5" customHeight="1">
      <c r="A14" s="21">
        <v>8</v>
      </c>
      <c r="B14" s="75" t="s">
        <v>92</v>
      </c>
      <c r="C14" s="76" t="s">
        <v>93</v>
      </c>
      <c r="D14" s="51">
        <v>24</v>
      </c>
      <c r="E14" s="43">
        <f t="shared" si="0"/>
        <v>1</v>
      </c>
      <c r="F14" s="43">
        <f t="shared" si="1"/>
        <v>1</v>
      </c>
      <c r="G14" s="43">
        <f t="shared" si="2"/>
        <v>0</v>
      </c>
      <c r="H14" s="51">
        <v>24</v>
      </c>
      <c r="I14" s="43">
        <f t="shared" si="3"/>
        <v>1</v>
      </c>
      <c r="J14" s="43">
        <f t="shared" si="4"/>
        <v>1</v>
      </c>
      <c r="K14" s="43">
        <f t="shared" si="5"/>
        <v>0</v>
      </c>
      <c r="L14" s="51">
        <v>12</v>
      </c>
      <c r="M14" s="43">
        <f t="shared" si="6"/>
        <v>1</v>
      </c>
      <c r="N14" s="43">
        <f t="shared" si="7"/>
        <v>1</v>
      </c>
      <c r="O14" s="43">
        <f t="shared" si="8"/>
        <v>0</v>
      </c>
      <c r="P14" s="43"/>
      <c r="Q14" s="43"/>
      <c r="R14" s="41">
        <v>61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</row>
    <row r="15" spans="1:36" ht="19.5" customHeight="1">
      <c r="A15" s="21">
        <v>9</v>
      </c>
      <c r="B15" s="75" t="s">
        <v>94</v>
      </c>
      <c r="C15" s="76" t="s">
        <v>95</v>
      </c>
      <c r="D15" s="51">
        <v>27</v>
      </c>
      <c r="E15" s="43">
        <f t="shared" si="0"/>
        <v>1</v>
      </c>
      <c r="F15" s="43">
        <f t="shared" si="1"/>
        <v>1</v>
      </c>
      <c r="G15" s="43">
        <f t="shared" si="2"/>
        <v>1</v>
      </c>
      <c r="H15" s="51">
        <v>27</v>
      </c>
      <c r="I15" s="43">
        <f t="shared" si="3"/>
        <v>1</v>
      </c>
      <c r="J15" s="43">
        <f t="shared" si="4"/>
        <v>1</v>
      </c>
      <c r="K15" s="43">
        <f t="shared" si="5"/>
        <v>1</v>
      </c>
      <c r="L15" s="51">
        <v>14</v>
      </c>
      <c r="M15" s="43">
        <f t="shared" si="6"/>
        <v>1</v>
      </c>
      <c r="N15" s="43">
        <f t="shared" si="7"/>
        <v>1</v>
      </c>
      <c r="O15" s="43">
        <f t="shared" si="8"/>
        <v>1</v>
      </c>
      <c r="P15" s="43"/>
      <c r="Q15" s="43"/>
      <c r="R15" s="41">
        <v>68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</row>
    <row r="16" spans="1:36" ht="19.5" customHeight="1">
      <c r="A16" s="21">
        <v>10</v>
      </c>
      <c r="B16" s="75" t="s">
        <v>96</v>
      </c>
      <c r="C16" s="76" t="s">
        <v>97</v>
      </c>
      <c r="D16" s="51">
        <v>26</v>
      </c>
      <c r="E16" s="43">
        <f t="shared" si="0"/>
        <v>1</v>
      </c>
      <c r="F16" s="43">
        <f t="shared" si="1"/>
        <v>1</v>
      </c>
      <c r="G16" s="43">
        <f t="shared" si="2"/>
        <v>1</v>
      </c>
      <c r="H16" s="51">
        <v>25</v>
      </c>
      <c r="I16" s="43">
        <f t="shared" si="3"/>
        <v>1</v>
      </c>
      <c r="J16" s="43">
        <f t="shared" si="4"/>
        <v>1</v>
      </c>
      <c r="K16" s="43">
        <f t="shared" si="5"/>
        <v>0</v>
      </c>
      <c r="L16" s="51">
        <v>12</v>
      </c>
      <c r="M16" s="43">
        <f t="shared" si="6"/>
        <v>1</v>
      </c>
      <c r="N16" s="43">
        <f t="shared" si="7"/>
        <v>1</v>
      </c>
      <c r="O16" s="43">
        <f t="shared" si="8"/>
        <v>0</v>
      </c>
      <c r="P16" s="43"/>
      <c r="Q16" s="43"/>
      <c r="R16" s="41">
        <v>63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</row>
    <row r="17" spans="1:36" ht="19.5" customHeight="1">
      <c r="A17" s="21">
        <v>11</v>
      </c>
      <c r="B17" s="75" t="s">
        <v>98</v>
      </c>
      <c r="C17" s="76" t="s">
        <v>99</v>
      </c>
      <c r="D17" s="51">
        <v>22</v>
      </c>
      <c r="E17" s="43">
        <f t="shared" si="0"/>
        <v>1</v>
      </c>
      <c r="F17" s="43">
        <f t="shared" si="1"/>
        <v>0</v>
      </c>
      <c r="G17" s="43">
        <f t="shared" si="2"/>
        <v>0</v>
      </c>
      <c r="H17" s="51">
        <v>22</v>
      </c>
      <c r="I17" s="43">
        <f t="shared" si="3"/>
        <v>1</v>
      </c>
      <c r="J17" s="43">
        <f t="shared" si="4"/>
        <v>0</v>
      </c>
      <c r="K17" s="43">
        <f t="shared" si="5"/>
        <v>0</v>
      </c>
      <c r="L17" s="51">
        <v>12</v>
      </c>
      <c r="M17" s="43">
        <f t="shared" si="6"/>
        <v>1</v>
      </c>
      <c r="N17" s="43">
        <f t="shared" si="7"/>
        <v>1</v>
      </c>
      <c r="O17" s="43">
        <f t="shared" si="8"/>
        <v>0</v>
      </c>
      <c r="P17" s="43"/>
      <c r="Q17" s="43"/>
      <c r="R17" s="41">
        <v>56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</row>
    <row r="18" spans="1:36" ht="19.5" customHeight="1">
      <c r="A18" s="21">
        <v>12</v>
      </c>
      <c r="B18" s="75" t="s">
        <v>100</v>
      </c>
      <c r="C18" s="76" t="s">
        <v>101</v>
      </c>
      <c r="D18" s="51">
        <v>22</v>
      </c>
      <c r="E18" s="43">
        <f t="shared" si="0"/>
        <v>1</v>
      </c>
      <c r="F18" s="43">
        <f t="shared" si="1"/>
        <v>0</v>
      </c>
      <c r="G18" s="43">
        <f t="shared" si="2"/>
        <v>0</v>
      </c>
      <c r="H18" s="51">
        <v>23</v>
      </c>
      <c r="I18" s="43">
        <f t="shared" si="3"/>
        <v>1</v>
      </c>
      <c r="J18" s="43">
        <f t="shared" si="4"/>
        <v>1</v>
      </c>
      <c r="K18" s="43">
        <f t="shared" si="5"/>
        <v>0</v>
      </c>
      <c r="L18" s="51">
        <v>10</v>
      </c>
      <c r="M18" s="43">
        <f t="shared" si="6"/>
        <v>1</v>
      </c>
      <c r="N18" s="43">
        <f t="shared" si="7"/>
        <v>1</v>
      </c>
      <c r="O18" s="43">
        <f t="shared" si="8"/>
        <v>0</v>
      </c>
      <c r="P18" s="43"/>
      <c r="Q18" s="43"/>
      <c r="R18" s="41">
        <v>56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</row>
    <row r="19" spans="1:36" ht="19.5" customHeight="1">
      <c r="A19" s="21">
        <v>13</v>
      </c>
      <c r="B19" s="75" t="s">
        <v>102</v>
      </c>
      <c r="C19" s="76" t="s">
        <v>103</v>
      </c>
      <c r="D19" s="51">
        <v>28</v>
      </c>
      <c r="E19" s="43">
        <f t="shared" si="0"/>
        <v>1</v>
      </c>
      <c r="F19" s="43">
        <f t="shared" si="1"/>
        <v>1</v>
      </c>
      <c r="G19" s="43">
        <f t="shared" si="2"/>
        <v>1</v>
      </c>
      <c r="H19" s="51">
        <v>28</v>
      </c>
      <c r="I19" s="43">
        <f t="shared" si="3"/>
        <v>1</v>
      </c>
      <c r="J19" s="43">
        <f t="shared" si="4"/>
        <v>1</v>
      </c>
      <c r="K19" s="43">
        <f t="shared" si="5"/>
        <v>1</v>
      </c>
      <c r="L19" s="51">
        <v>14</v>
      </c>
      <c r="M19" s="43">
        <f t="shared" si="6"/>
        <v>1</v>
      </c>
      <c r="N19" s="43">
        <f t="shared" si="7"/>
        <v>1</v>
      </c>
      <c r="O19" s="43">
        <f t="shared" si="8"/>
        <v>1</v>
      </c>
      <c r="P19" s="43"/>
      <c r="Q19" s="43"/>
      <c r="R19" s="41">
        <v>70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</row>
    <row r="20" spans="1:36" ht="15.75" customHeight="1">
      <c r="A20" s="23"/>
      <c r="B20" s="23"/>
      <c r="C20" s="23"/>
      <c r="D20" s="23"/>
      <c r="E20" s="77">
        <f>COUNTIF(E7:E19,1)</f>
        <v>11</v>
      </c>
      <c r="F20" s="77">
        <f>COUNTIF(F7:F19,1)</f>
        <v>6</v>
      </c>
      <c r="G20" s="77">
        <f>COUNTIF(G7:G19,1)</f>
        <v>4</v>
      </c>
      <c r="H20" s="23"/>
      <c r="I20" s="77">
        <f>COUNTIF(I7:I19,1)</f>
        <v>11</v>
      </c>
      <c r="J20" s="77">
        <f>COUNTIF(J7:J19,1)</f>
        <v>8</v>
      </c>
      <c r="K20" s="77">
        <f>COUNTIF(K7:K19,1)</f>
        <v>2</v>
      </c>
      <c r="L20" s="23"/>
      <c r="M20" s="77">
        <f>COUNTIF(M7:M19,1)</f>
        <v>12</v>
      </c>
      <c r="N20" s="77">
        <f>COUNTIF(N7:N19,1)</f>
        <v>12</v>
      </c>
      <c r="O20" s="77">
        <f>COUNTIF(O7:O19,1)</f>
        <v>5</v>
      </c>
      <c r="P20" s="23"/>
      <c r="Q20" s="23"/>
      <c r="R20" s="23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</row>
    <row r="21" spans="1:36" ht="15.75" customHeight="1">
      <c r="A21" s="41"/>
      <c r="B21" s="41"/>
      <c r="C21" s="41"/>
      <c r="D21" s="41"/>
      <c r="E21" s="78">
        <f>IF(E20/13&gt;=0.7,1,0)</f>
        <v>1</v>
      </c>
      <c r="F21" s="78">
        <f>IF(F20/13&gt;=0.7,1,0)</f>
        <v>0</v>
      </c>
      <c r="G21" s="78">
        <f>IF(G20/13&gt;=0.7,1,0)</f>
        <v>0</v>
      </c>
      <c r="H21" s="41"/>
      <c r="I21" s="78">
        <f>IF(I20/13&gt;=0.7,1,0)</f>
        <v>1</v>
      </c>
      <c r="J21" s="78">
        <f>IF(J20/13&gt;=0.7,1,0)</f>
        <v>0</v>
      </c>
      <c r="K21" s="78">
        <f>IF(K20/13&gt;=0.7,1,0)</f>
        <v>0</v>
      </c>
      <c r="L21" s="41"/>
      <c r="M21" s="78">
        <f>IF(M20/13&gt;=0.7,1,0)</f>
        <v>1</v>
      </c>
      <c r="N21" s="78">
        <f>IF(N20/13&gt;=0.7,1,0)</f>
        <v>1</v>
      </c>
      <c r="O21" s="78">
        <f>IF(O20/13&gt;=0.7,1,0)</f>
        <v>0</v>
      </c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</row>
    <row r="22" spans="1:36" ht="15.7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</row>
    <row r="23" spans="1:36" ht="15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</row>
    <row r="24" spans="1:36" ht="15.75" customHeight="1">
      <c r="A24" s="41"/>
      <c r="B24" s="41"/>
      <c r="C24" s="41"/>
      <c r="D24" s="92"/>
      <c r="E24" s="81"/>
      <c r="F24" s="81"/>
      <c r="G24" s="81"/>
      <c r="H24" s="8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</row>
    <row r="25" spans="1:36" ht="15.75" customHeight="1">
      <c r="A25" s="41"/>
      <c r="B25" s="41"/>
      <c r="C25" s="41"/>
      <c r="D25" s="92"/>
      <c r="E25" s="81"/>
      <c r="F25" s="81"/>
      <c r="G25" s="81"/>
      <c r="H25" s="8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</row>
    <row r="26" spans="1:36" ht="15.75" customHeight="1">
      <c r="A26" s="41"/>
      <c r="B26" s="41"/>
      <c r="C26" s="41"/>
      <c r="D26" s="92"/>
      <c r="E26" s="81"/>
      <c r="F26" s="81"/>
      <c r="G26" s="81"/>
      <c r="H26" s="8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</row>
    <row r="27" spans="1:36" ht="15.75" customHeight="1">
      <c r="A27" s="41"/>
      <c r="B27" s="41"/>
      <c r="C27" s="41"/>
      <c r="D27" s="92"/>
      <c r="E27" s="81"/>
      <c r="F27" s="81"/>
      <c r="G27" s="81"/>
      <c r="H27" s="8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</row>
    <row r="28" spans="1:36" ht="15.75" customHeight="1">
      <c r="A28" s="41"/>
      <c r="B28" s="41"/>
      <c r="C28" s="41"/>
      <c r="D28" s="92"/>
      <c r="E28" s="81"/>
      <c r="F28" s="81"/>
      <c r="G28" s="81"/>
      <c r="H28" s="8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</row>
    <row r="29" spans="1:36" ht="15.75" customHeight="1">
      <c r="A29" s="41"/>
      <c r="B29" s="41"/>
      <c r="C29" s="41"/>
      <c r="D29" s="92"/>
      <c r="E29" s="81"/>
      <c r="F29" s="81"/>
      <c r="G29" s="81"/>
      <c r="H29" s="8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</row>
    <row r="30" spans="1:36" ht="15.75" customHeight="1">
      <c r="A30" s="41"/>
      <c r="B30" s="41"/>
      <c r="C30" s="41"/>
      <c r="D30" s="92"/>
      <c r="E30" s="81"/>
      <c r="F30" s="81"/>
      <c r="G30" s="81"/>
      <c r="H30" s="8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</row>
    <row r="31" spans="1:36" ht="15.75" customHeight="1">
      <c r="A31" s="41"/>
      <c r="B31" s="41"/>
      <c r="C31" s="41"/>
      <c r="D31" s="92"/>
      <c r="E31" s="81"/>
      <c r="F31" s="81"/>
      <c r="G31" s="81"/>
      <c r="H31" s="8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</row>
    <row r="32" spans="1:36" ht="15.75" customHeight="1">
      <c r="A32" s="41"/>
      <c r="B32" s="41"/>
      <c r="C32" s="41"/>
      <c r="D32" s="92"/>
      <c r="E32" s="81"/>
      <c r="F32" s="81"/>
      <c r="G32" s="81"/>
      <c r="H32" s="8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</row>
    <row r="33" spans="1:36" ht="15.75" customHeight="1">
      <c r="A33" s="41"/>
      <c r="B33" s="41"/>
      <c r="C33" s="41"/>
      <c r="D33" s="92"/>
      <c r="E33" s="81"/>
      <c r="F33" s="81"/>
      <c r="G33" s="81"/>
      <c r="H33" s="8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</row>
    <row r="34" spans="1:36" ht="15.75" customHeight="1">
      <c r="A34" s="41"/>
      <c r="B34" s="41"/>
      <c r="C34" s="41"/>
      <c r="D34" s="92"/>
      <c r="E34" s="81"/>
      <c r="F34" s="81"/>
      <c r="G34" s="81"/>
      <c r="H34" s="8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</row>
    <row r="35" spans="1:36" ht="15.75" customHeight="1">
      <c r="A35" s="41"/>
      <c r="B35" s="41"/>
      <c r="C35" s="41"/>
      <c r="D35" s="92"/>
      <c r="E35" s="81"/>
      <c r="F35" s="81"/>
      <c r="G35" s="81"/>
      <c r="H35" s="8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</row>
    <row r="36" spans="1:36" ht="15.75" customHeight="1">
      <c r="A36" s="41"/>
      <c r="B36" s="41"/>
      <c r="C36" s="41"/>
      <c r="D36" s="92"/>
      <c r="E36" s="81"/>
      <c r="F36" s="81"/>
      <c r="G36" s="81"/>
      <c r="H36" s="8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</row>
    <row r="37" spans="1:36" ht="15.75" customHeight="1">
      <c r="A37" s="41"/>
      <c r="B37" s="41"/>
      <c r="C37" s="41"/>
      <c r="D37" s="93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</row>
    <row r="38" spans="1:36" ht="15.75" customHeight="1">
      <c r="A38" s="41"/>
      <c r="B38" s="41"/>
      <c r="C38" s="41"/>
      <c r="D38" s="93"/>
      <c r="E38" s="8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</row>
    <row r="39" spans="1:36" ht="15.75" customHeight="1">
      <c r="A39" s="41"/>
      <c r="B39" s="41"/>
      <c r="C39" s="41"/>
      <c r="D39" s="93"/>
      <c r="E39" s="8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</row>
    <row r="40" spans="1:36" ht="15.75" customHeight="1">
      <c r="A40" s="41"/>
      <c r="B40" s="41"/>
      <c r="C40" s="41"/>
      <c r="D40" s="93"/>
      <c r="E40" s="8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</row>
    <row r="41" spans="1:36" ht="15.75" customHeight="1">
      <c r="A41" s="41"/>
      <c r="B41" s="41"/>
      <c r="C41" s="41"/>
      <c r="D41" s="93"/>
      <c r="E41" s="8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</row>
    <row r="42" spans="1:36" ht="15.75" customHeight="1">
      <c r="A42" s="41"/>
      <c r="B42" s="41"/>
      <c r="C42" s="41"/>
      <c r="D42" s="93"/>
      <c r="E42" s="8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</row>
    <row r="43" spans="1:36" ht="15.75" customHeight="1">
      <c r="A43" s="41"/>
      <c r="B43" s="41"/>
      <c r="C43" s="41"/>
      <c r="D43" s="93"/>
      <c r="E43" s="8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4" spans="1:36" ht="15.75" customHeight="1">
      <c r="A44" s="41"/>
      <c r="B44" s="41"/>
      <c r="C44" s="41"/>
      <c r="D44" s="93"/>
      <c r="E44" s="8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</row>
    <row r="45" spans="1:36" ht="15.75" customHeight="1">
      <c r="A45" s="41"/>
      <c r="B45" s="41"/>
      <c r="C45" s="41"/>
      <c r="D45" s="93"/>
      <c r="E45" s="8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ht="15.75" customHeight="1">
      <c r="A46" s="41"/>
      <c r="B46" s="41"/>
      <c r="C46" s="41"/>
      <c r="D46" s="93"/>
      <c r="E46" s="8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</row>
    <row r="47" spans="1:36" ht="15.75" customHeight="1">
      <c r="A47" s="41"/>
      <c r="B47" s="41"/>
      <c r="C47" s="41"/>
      <c r="D47" s="93"/>
      <c r="E47" s="8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</row>
    <row r="48" spans="1:36" ht="15.75" customHeight="1">
      <c r="A48" s="41"/>
      <c r="B48" s="41"/>
      <c r="C48" s="41"/>
      <c r="D48" s="93"/>
      <c r="E48" s="8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</row>
    <row r="49" spans="1:36" ht="15.75" customHeight="1">
      <c r="A49" s="41"/>
      <c r="B49" s="41"/>
      <c r="C49" s="41"/>
      <c r="D49" s="93"/>
      <c r="E49" s="8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</row>
    <row r="50" spans="1:36" ht="15.75" customHeight="1">
      <c r="A50" s="41"/>
      <c r="B50" s="41"/>
      <c r="C50" s="41"/>
      <c r="D50" s="93"/>
      <c r="E50" s="8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15.75" customHeight="1">
      <c r="A51" s="41"/>
      <c r="B51" s="41"/>
      <c r="C51" s="41"/>
      <c r="D51" s="9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</row>
    <row r="52" spans="1:36" ht="15.75" customHeight="1">
      <c r="A52" s="41"/>
      <c r="B52" s="41"/>
      <c r="C52" s="41"/>
      <c r="D52" s="9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</row>
    <row r="53" spans="1:36" ht="15.75" customHeight="1">
      <c r="A53" s="41"/>
      <c r="B53" s="41"/>
      <c r="C53" s="41"/>
      <c r="D53" s="9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</row>
    <row r="54" spans="1:36" ht="15.75" customHeight="1">
      <c r="A54" s="41"/>
      <c r="B54" s="41"/>
      <c r="C54" s="41"/>
      <c r="D54" s="9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</row>
    <row r="55" spans="1:36" ht="15.75" customHeight="1">
      <c r="A55" s="41"/>
      <c r="B55" s="41"/>
      <c r="C55" s="41"/>
      <c r="D55" s="9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</row>
    <row r="56" spans="1:36" ht="15.75" customHeight="1">
      <c r="A56" s="41"/>
      <c r="B56" s="41"/>
      <c r="C56" s="41"/>
      <c r="D56" s="9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</row>
    <row r="57" spans="1:36" ht="15.75" customHeight="1">
      <c r="A57" s="41"/>
      <c r="B57" s="41"/>
      <c r="C57" s="41"/>
      <c r="D57" s="9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</row>
    <row r="58" spans="1:36" ht="15.75" customHeight="1">
      <c r="A58" s="41"/>
      <c r="B58" s="41"/>
      <c r="C58" s="41"/>
      <c r="D58" s="9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</row>
    <row r="59" spans="1:36" ht="15.75" customHeight="1">
      <c r="A59" s="41"/>
      <c r="B59" s="41"/>
      <c r="C59" s="41"/>
      <c r="D59" s="9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</row>
    <row r="60" spans="1:36" ht="15.75" customHeight="1">
      <c r="A60" s="41"/>
      <c r="B60" s="41"/>
      <c r="C60" s="41"/>
      <c r="D60" s="93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</row>
    <row r="61" spans="1:36" ht="15.75" customHeight="1">
      <c r="A61" s="41"/>
      <c r="B61" s="41"/>
      <c r="C61" s="41"/>
      <c r="D61" s="93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</row>
    <row r="62" spans="1:36" ht="15.75" customHeight="1">
      <c r="A62" s="41"/>
      <c r="B62" s="41"/>
      <c r="C62" s="41"/>
      <c r="D62" s="93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</row>
    <row r="63" spans="1:36" ht="15.75" customHeight="1">
      <c r="A63" s="41"/>
      <c r="B63" s="41"/>
      <c r="C63" s="41"/>
      <c r="D63" s="93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</row>
    <row r="64" spans="1:36" ht="15.75" customHeight="1">
      <c r="A64" s="41"/>
      <c r="B64" s="41"/>
      <c r="C64" s="41"/>
      <c r="D64" s="93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</row>
    <row r="65" spans="1:36" ht="15.75" customHeight="1">
      <c r="A65" s="41"/>
      <c r="B65" s="41"/>
      <c r="C65" s="41"/>
      <c r="D65" s="93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</row>
    <row r="66" spans="1:36" ht="15.75" customHeight="1">
      <c r="A66" s="41"/>
      <c r="B66" s="41"/>
      <c r="C66" s="41"/>
      <c r="D66" s="93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</row>
    <row r="67" spans="1:36" ht="15.75" customHeight="1">
      <c r="A67" s="41"/>
      <c r="B67" s="41"/>
      <c r="C67" s="41"/>
      <c r="D67" s="93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</row>
    <row r="68" spans="1:36" ht="15.75" customHeight="1">
      <c r="A68" s="41"/>
      <c r="B68" s="41"/>
      <c r="C68" s="41"/>
      <c r="D68" s="93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</row>
    <row r="69" spans="1:36" ht="15.75" customHeight="1">
      <c r="A69" s="41"/>
      <c r="B69" s="41"/>
      <c r="C69" s="41"/>
      <c r="D69" s="93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</row>
    <row r="70" spans="1:36" ht="15.75" customHeight="1">
      <c r="A70" s="41"/>
      <c r="B70" s="41"/>
      <c r="C70" s="41"/>
      <c r="D70" s="93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</row>
    <row r="71" spans="1:36" ht="15.75" customHeight="1">
      <c r="A71" s="41"/>
      <c r="B71" s="41"/>
      <c r="C71" s="41"/>
      <c r="D71" s="93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</row>
    <row r="72" spans="1:36" ht="15.75" customHeight="1">
      <c r="A72" s="41"/>
      <c r="B72" s="41"/>
      <c r="C72" s="41"/>
      <c r="D72" s="93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</row>
    <row r="73" spans="1:36" ht="15.75" customHeight="1">
      <c r="A73" s="41"/>
      <c r="B73" s="41"/>
      <c r="C73" s="41"/>
      <c r="D73" s="93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</row>
    <row r="74" spans="1:36" ht="15.75" customHeight="1">
      <c r="A74" s="41"/>
      <c r="B74" s="41"/>
      <c r="C74" s="41"/>
      <c r="D74" s="93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</row>
    <row r="75" spans="1:36" ht="15.75" customHeight="1">
      <c r="A75" s="41"/>
      <c r="B75" s="41"/>
      <c r="C75" s="41"/>
      <c r="D75" s="93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</row>
    <row r="76" spans="1:36" ht="15.75" customHeight="1">
      <c r="A76" s="41"/>
      <c r="B76" s="41"/>
      <c r="C76" s="41"/>
      <c r="D76" s="93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</row>
    <row r="77" spans="1:36" ht="15.75" customHeight="1">
      <c r="A77" s="41"/>
      <c r="B77" s="41"/>
      <c r="C77" s="41"/>
      <c r="D77" s="93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</row>
    <row r="78" spans="1:36" ht="15.75" customHeight="1">
      <c r="A78" s="41"/>
      <c r="B78" s="41"/>
      <c r="C78" s="41"/>
      <c r="D78" s="93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</row>
    <row r="79" spans="1:36" ht="15.75" customHeight="1">
      <c r="A79" s="41"/>
      <c r="B79" s="41"/>
      <c r="C79" s="41"/>
      <c r="D79" s="93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</row>
    <row r="80" spans="1:36" ht="15.75" customHeight="1">
      <c r="A80" s="41"/>
      <c r="B80" s="41"/>
      <c r="C80" s="41"/>
      <c r="D80" s="93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</row>
    <row r="81" spans="1:36" ht="15.75" customHeight="1">
      <c r="A81" s="41"/>
      <c r="B81" s="41"/>
      <c r="C81" s="41"/>
      <c r="D81" s="93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</row>
    <row r="82" spans="1:36" ht="15.75" customHeight="1">
      <c r="A82" s="41"/>
      <c r="B82" s="41"/>
      <c r="C82" s="41"/>
      <c r="D82" s="93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</row>
    <row r="83" spans="1:36" ht="15.75" customHeight="1">
      <c r="A83" s="41"/>
      <c r="B83" s="41"/>
      <c r="C83" s="41"/>
      <c r="D83" s="93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</row>
    <row r="84" spans="1:36" ht="15.75" customHeight="1">
      <c r="A84" s="41"/>
      <c r="B84" s="41"/>
      <c r="C84" s="41"/>
      <c r="D84" s="93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</row>
    <row r="85" spans="1:36" ht="15.75" customHeight="1">
      <c r="A85" s="41"/>
      <c r="B85" s="41"/>
      <c r="C85" s="41"/>
      <c r="D85" s="93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</row>
    <row r="86" spans="1:36" ht="15.75" customHeight="1">
      <c r="A86" s="41"/>
      <c r="B86" s="41"/>
      <c r="C86" s="41"/>
      <c r="D86" s="93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</row>
    <row r="87" spans="1:36" ht="15.75" customHeight="1">
      <c r="A87" s="41"/>
      <c r="B87" s="41"/>
      <c r="C87" s="41"/>
      <c r="D87" s="93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</row>
    <row r="88" spans="1:36" ht="15.75" customHeight="1">
      <c r="A88" s="41"/>
      <c r="B88" s="41"/>
      <c r="C88" s="41"/>
      <c r="D88" s="93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</row>
    <row r="89" spans="1:36" ht="15.75" customHeight="1">
      <c r="A89" s="41"/>
      <c r="B89" s="41"/>
      <c r="C89" s="41"/>
      <c r="D89" s="93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</row>
    <row r="90" spans="1:36" ht="15.75" customHeight="1">
      <c r="A90" s="41"/>
      <c r="B90" s="41"/>
      <c r="C90" s="41"/>
      <c r="D90" s="93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</row>
    <row r="91" spans="1:36" ht="15.75" customHeight="1">
      <c r="A91" s="41"/>
      <c r="B91" s="41"/>
      <c r="C91" s="41"/>
      <c r="D91" s="93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</row>
    <row r="92" spans="1:36" ht="15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</row>
    <row r="93" spans="1:36" ht="15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</row>
    <row r="94" spans="1:36" ht="15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</row>
    <row r="95" spans="1:36" ht="15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</row>
    <row r="96" spans="1:36" ht="15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</row>
    <row r="97" spans="1:36" ht="15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</row>
    <row r="98" spans="1:36" ht="15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</row>
    <row r="99" spans="1:36" ht="15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</row>
    <row r="100" spans="1:36" ht="15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</row>
    <row r="101" spans="1:36" ht="15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</row>
    <row r="102" spans="1:36" ht="15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</row>
    <row r="103" spans="1:36" ht="15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</row>
    <row r="104" spans="1:36" ht="15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</row>
    <row r="105" spans="1:36" ht="15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</row>
    <row r="106" spans="1:36" ht="15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</row>
    <row r="107" spans="1:36" ht="15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</row>
    <row r="108" spans="1:36" ht="15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</row>
    <row r="109" spans="1:36" ht="15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</row>
    <row r="110" spans="1:36" ht="15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</row>
    <row r="111" spans="1:36" ht="15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</row>
    <row r="112" spans="1:36" ht="15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</row>
    <row r="113" spans="1:36" ht="15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</row>
    <row r="114" spans="1:36" ht="15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</row>
    <row r="115" spans="1:36" ht="15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</row>
    <row r="116" spans="1:36" ht="15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</row>
    <row r="117" spans="1:36" ht="15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</row>
    <row r="118" spans="1:36" ht="15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</row>
    <row r="119" spans="1:36" ht="15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</row>
    <row r="120" spans="1:36" ht="15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</row>
    <row r="121" spans="1:36" ht="15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</row>
    <row r="122" spans="1:36" ht="15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</row>
    <row r="123" spans="1:36" ht="15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</row>
    <row r="124" spans="1:36" ht="15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</row>
    <row r="125" spans="1:36" ht="15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</row>
    <row r="126" spans="1:36" ht="15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</row>
    <row r="127" spans="1:36" ht="15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</row>
    <row r="128" spans="1:36" ht="15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</row>
    <row r="129" spans="1:36" ht="15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</row>
    <row r="130" spans="1:36" ht="15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</row>
    <row r="131" spans="1:36" ht="15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</row>
    <row r="132" spans="1:36" ht="15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</row>
    <row r="133" spans="1:36" ht="15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</row>
    <row r="134" spans="1:36" ht="15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</row>
    <row r="135" spans="1:36" ht="15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</row>
    <row r="136" spans="1:36" ht="15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</row>
    <row r="137" spans="1:36" ht="15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</row>
    <row r="138" spans="1:36" ht="15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</row>
    <row r="139" spans="1:36" ht="15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</row>
    <row r="140" spans="1:36" ht="15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</row>
    <row r="141" spans="1:36" ht="15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</row>
    <row r="142" spans="1:36" ht="15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</row>
    <row r="143" spans="1:36" ht="15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</row>
    <row r="144" spans="1:36" ht="15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</row>
    <row r="145" spans="1:36" ht="15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</row>
    <row r="146" spans="1:36" ht="15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</row>
    <row r="147" spans="1:36" ht="15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</row>
    <row r="148" spans="1:36" ht="15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</row>
    <row r="149" spans="1:36" ht="15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</row>
    <row r="150" spans="1:36" ht="15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</row>
    <row r="151" spans="1:36" ht="15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</row>
    <row r="152" spans="1:36" ht="15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</row>
    <row r="153" spans="1:36" ht="15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</row>
    <row r="154" spans="1:36" ht="15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</row>
    <row r="155" spans="1:36" ht="15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</row>
    <row r="156" spans="1:36" ht="15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</row>
    <row r="157" spans="1:36" ht="15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</row>
    <row r="158" spans="1:36" ht="15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</row>
    <row r="159" spans="1:36" ht="15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</row>
    <row r="160" spans="1:36" ht="15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</row>
    <row r="161" spans="1:36" ht="15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</row>
    <row r="162" spans="1:36" ht="15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</row>
    <row r="163" spans="1:36" ht="15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</row>
    <row r="164" spans="1:36" ht="15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</row>
    <row r="165" spans="1:36" ht="15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</row>
    <row r="166" spans="1:36" ht="15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</row>
    <row r="167" spans="1:36" ht="15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</row>
    <row r="168" spans="1:36" ht="15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</row>
    <row r="169" spans="1:36" ht="15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</row>
    <row r="170" spans="1:36" ht="15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</row>
    <row r="171" spans="1:36" ht="15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</row>
    <row r="172" spans="1:36" ht="15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</row>
    <row r="173" spans="1:36" ht="15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</row>
    <row r="174" spans="1:36" ht="15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</row>
    <row r="175" spans="1:36" ht="15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</row>
    <row r="176" spans="1:36" ht="15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</row>
    <row r="177" spans="1:36" ht="15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</row>
    <row r="178" spans="1:36" ht="15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</row>
    <row r="179" spans="1:36" ht="15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</row>
    <row r="180" spans="1:36" ht="15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</row>
    <row r="181" spans="1:36" ht="15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</row>
    <row r="182" spans="1:36" ht="15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</row>
    <row r="183" spans="1:36" ht="15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</row>
    <row r="184" spans="1:36" ht="15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</row>
    <row r="185" spans="1:36" ht="15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</row>
    <row r="186" spans="1:36" ht="15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</row>
    <row r="187" spans="1:36" ht="15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</row>
    <row r="188" spans="1:36" ht="15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</row>
    <row r="189" spans="1:36" ht="15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</row>
    <row r="190" spans="1:36" ht="15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</row>
    <row r="191" spans="1:36" ht="15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</row>
    <row r="192" spans="1:36" ht="15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</row>
    <row r="193" spans="1:36" ht="15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</row>
    <row r="194" spans="1:36" ht="15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</row>
    <row r="195" spans="1:36" ht="15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</row>
    <row r="196" spans="1:36" ht="15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</row>
    <row r="197" spans="1:36" ht="15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</row>
    <row r="198" spans="1:36" ht="15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</row>
    <row r="199" spans="1:36" ht="15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</row>
    <row r="200" spans="1:36" ht="15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</row>
    <row r="201" spans="1:36" ht="15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</row>
    <row r="202" spans="1:36" ht="15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</row>
    <row r="203" spans="1:36" ht="15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</row>
    <row r="204" spans="1:36" ht="15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</row>
    <row r="205" spans="1:36" ht="15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</row>
    <row r="206" spans="1:36" ht="15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</row>
    <row r="207" spans="1:36" ht="15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</row>
    <row r="208" spans="1:36" ht="15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</row>
    <row r="209" spans="1:36" ht="15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</row>
    <row r="210" spans="1:36" ht="15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</row>
    <row r="211" spans="1:36" ht="15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</row>
    <row r="212" spans="1:36" ht="15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</row>
    <row r="213" spans="1:36" ht="15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</row>
    <row r="214" spans="1:36" ht="15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</row>
    <row r="215" spans="1:36" ht="15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</row>
    <row r="216" spans="1:36" ht="15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</row>
    <row r="217" spans="1:36" ht="15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</row>
    <row r="218" spans="1:36" ht="15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</row>
    <row r="219" spans="1:36" ht="15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</row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9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G8" sqref="G8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2" t="s">
        <v>58</v>
      </c>
      <c r="B1" s="110"/>
      <c r="C1" s="110"/>
      <c r="D1" s="110"/>
      <c r="E1" s="11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69" customHeight="1">
      <c r="A2" s="45" t="s">
        <v>59</v>
      </c>
      <c r="B2" s="45" t="s">
        <v>60</v>
      </c>
      <c r="C2" s="45" t="s">
        <v>61</v>
      </c>
      <c r="D2" s="31" t="s">
        <v>62</v>
      </c>
      <c r="E2" s="68" t="s">
        <v>63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15.75" customHeight="1">
      <c r="A3" s="21">
        <v>1</v>
      </c>
      <c r="B3" s="75" t="s">
        <v>78</v>
      </c>
      <c r="C3" s="76" t="s">
        <v>79</v>
      </c>
      <c r="D3" s="67">
        <f>' MID Term 1'!R7</f>
        <v>58</v>
      </c>
      <c r="E3" s="69" t="str">
        <f>IF(D3&lt;=50,"Y","N")</f>
        <v>N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15.75" customHeight="1">
      <c r="A4" s="21">
        <v>2</v>
      </c>
      <c r="B4" s="75" t="s">
        <v>80</v>
      </c>
      <c r="C4" s="76" t="s">
        <v>81</v>
      </c>
      <c r="D4" s="67">
        <f>' MID Term 1'!R8</f>
        <v>65</v>
      </c>
      <c r="E4" s="69" t="str">
        <f t="shared" ref="E4:E15" si="0">IF(D4&lt;=50,"Y","N")</f>
        <v>N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5.75" customHeight="1">
      <c r="A5" s="21">
        <v>3</v>
      </c>
      <c r="B5" s="75" t="s">
        <v>82</v>
      </c>
      <c r="C5" s="76" t="s">
        <v>83</v>
      </c>
      <c r="D5" s="67">
        <f>' MID Term 1'!R9</f>
        <v>54</v>
      </c>
      <c r="E5" s="69" t="str">
        <f t="shared" si="0"/>
        <v>N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15.75" customHeight="1">
      <c r="A6" s="21">
        <v>4</v>
      </c>
      <c r="B6" s="75" t="s">
        <v>84</v>
      </c>
      <c r="C6" s="76" t="s">
        <v>85</v>
      </c>
      <c r="D6" s="67">
        <f>' MID Term 1'!R10</f>
        <v>51</v>
      </c>
      <c r="E6" s="69" t="str">
        <f t="shared" si="0"/>
        <v>N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5.75" customHeight="1">
      <c r="A7" s="21">
        <v>5</v>
      </c>
      <c r="B7" s="75" t="s">
        <v>86</v>
      </c>
      <c r="C7" s="76" t="s">
        <v>87</v>
      </c>
      <c r="D7" s="67">
        <f>' MID Term 1'!R11</f>
        <v>47</v>
      </c>
      <c r="E7" s="69" t="str">
        <f t="shared" si="0"/>
        <v>Y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15.75" customHeight="1">
      <c r="A8" s="21">
        <v>6</v>
      </c>
      <c r="B8" s="75" t="s">
        <v>88</v>
      </c>
      <c r="C8" s="76" t="s">
        <v>89</v>
      </c>
      <c r="D8" s="67">
        <f>' MID Term 1'!R12</f>
        <v>47</v>
      </c>
      <c r="E8" s="69" t="str">
        <f t="shared" si="0"/>
        <v>Y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25" ht="15.75" customHeight="1">
      <c r="A9" s="21">
        <v>7</v>
      </c>
      <c r="B9" s="75" t="s">
        <v>90</v>
      </c>
      <c r="C9" s="76" t="s">
        <v>91</v>
      </c>
      <c r="D9" s="67">
        <f>' MID Term 1'!R13</f>
        <v>63</v>
      </c>
      <c r="E9" s="69" t="str">
        <f t="shared" si="0"/>
        <v>N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ht="15.75" customHeight="1">
      <c r="A10" s="21">
        <v>8</v>
      </c>
      <c r="B10" s="75" t="s">
        <v>92</v>
      </c>
      <c r="C10" s="76" t="s">
        <v>93</v>
      </c>
      <c r="D10" s="67">
        <f>' MID Term 1'!R14</f>
        <v>61</v>
      </c>
      <c r="E10" s="69" t="str">
        <f t="shared" si="0"/>
        <v>N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5.75" customHeight="1">
      <c r="A11" s="21">
        <v>9</v>
      </c>
      <c r="B11" s="75" t="s">
        <v>94</v>
      </c>
      <c r="C11" s="76" t="s">
        <v>95</v>
      </c>
      <c r="D11" s="67">
        <f>' MID Term 1'!R15</f>
        <v>68</v>
      </c>
      <c r="E11" s="69" t="str">
        <f t="shared" si="0"/>
        <v>N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15.75" customHeight="1">
      <c r="A12" s="21">
        <v>10</v>
      </c>
      <c r="B12" s="75" t="s">
        <v>96</v>
      </c>
      <c r="C12" s="76" t="s">
        <v>97</v>
      </c>
      <c r="D12" s="67">
        <f>' MID Term 1'!R16</f>
        <v>63</v>
      </c>
      <c r="E12" s="69" t="str">
        <f t="shared" si="0"/>
        <v>N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5.75" customHeight="1">
      <c r="A13" s="21">
        <v>11</v>
      </c>
      <c r="B13" s="75" t="s">
        <v>98</v>
      </c>
      <c r="C13" s="76" t="s">
        <v>99</v>
      </c>
      <c r="D13" s="67">
        <f>' MID Term 1'!R17</f>
        <v>56</v>
      </c>
      <c r="E13" s="69" t="str">
        <f t="shared" si="0"/>
        <v>N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ht="15.75" customHeight="1">
      <c r="A14" s="21">
        <v>12</v>
      </c>
      <c r="B14" s="75" t="s">
        <v>100</v>
      </c>
      <c r="C14" s="76" t="s">
        <v>101</v>
      </c>
      <c r="D14" s="67">
        <f>' MID Term 1'!R18</f>
        <v>56</v>
      </c>
      <c r="E14" s="69" t="str">
        <f t="shared" si="0"/>
        <v>N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ht="15.75" customHeight="1">
      <c r="A15" s="21">
        <v>13</v>
      </c>
      <c r="B15" s="75" t="s">
        <v>102</v>
      </c>
      <c r="C15" s="76" t="s">
        <v>103</v>
      </c>
      <c r="D15" s="67">
        <f>' MID Term 1'!R19</f>
        <v>70</v>
      </c>
      <c r="E15" s="69" t="str">
        <f t="shared" si="0"/>
        <v>N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 ht="14.25" customHeight="1">
      <c r="A16" s="44"/>
      <c r="B16" s="44"/>
      <c r="C16" s="44"/>
      <c r="D16" s="41"/>
      <c r="E16" s="47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14.25" customHeight="1">
      <c r="A17" s="44"/>
      <c r="B17" s="44"/>
      <c r="C17" s="44"/>
      <c r="D17" s="41"/>
      <c r="E17" s="41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ht="14.25" customHeight="1">
      <c r="A18" s="44"/>
      <c r="B18" s="44"/>
      <c r="C18" s="44"/>
      <c r="D18" s="41"/>
      <c r="E18" s="41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ht="14.25" customHeight="1">
      <c r="A19" s="44"/>
      <c r="B19" s="44"/>
      <c r="C19" s="44"/>
      <c r="D19" s="41"/>
      <c r="E19" s="41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4.25" customHeight="1">
      <c r="A20" s="44"/>
      <c r="B20" s="44"/>
      <c r="C20" s="44"/>
      <c r="D20" s="41"/>
      <c r="E20" s="41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4.25" customHeight="1">
      <c r="A21" s="44"/>
      <c r="B21" s="44"/>
      <c r="C21" s="44"/>
      <c r="D21" s="41"/>
      <c r="E21" s="41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14.25" customHeight="1">
      <c r="A22" s="44"/>
      <c r="B22" s="44"/>
      <c r="C22" s="44"/>
      <c r="D22" s="41"/>
      <c r="E22" s="41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14.25" customHeight="1">
      <c r="A23" s="44"/>
      <c r="B23" s="44"/>
      <c r="C23" s="44"/>
      <c r="D23" s="41"/>
      <c r="E23" s="41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14.25" customHeight="1">
      <c r="A24" s="44"/>
      <c r="B24" s="44"/>
      <c r="C24" s="44"/>
      <c r="D24" s="41"/>
      <c r="E24" s="41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ht="14.25" customHeight="1">
      <c r="A25" s="44"/>
      <c r="B25" s="44"/>
      <c r="C25" s="44"/>
      <c r="D25" s="41"/>
      <c r="E25" s="41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 ht="14.25" customHeight="1">
      <c r="A26" s="44"/>
      <c r="B26" s="44"/>
      <c r="C26" s="44"/>
      <c r="D26" s="41"/>
      <c r="E26" s="41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ht="14.25" customHeight="1">
      <c r="A27" s="44"/>
      <c r="B27" s="44"/>
      <c r="C27" s="44"/>
      <c r="D27" s="41"/>
      <c r="E27" s="41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ht="14.25" customHeight="1">
      <c r="A28" s="44"/>
      <c r="B28" s="44"/>
      <c r="C28" s="44"/>
      <c r="D28" s="41"/>
      <c r="E28" s="41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 ht="14.25" customHeight="1">
      <c r="A29" s="44"/>
      <c r="B29" s="44"/>
      <c r="C29" s="44"/>
      <c r="D29" s="41"/>
      <c r="E29" s="41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ht="14.25" customHeight="1">
      <c r="A30" s="44"/>
      <c r="B30" s="44"/>
      <c r="C30" s="44"/>
      <c r="D30" s="41"/>
      <c r="E30" s="41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1" spans="1:25" ht="14.25" customHeight="1">
      <c r="A31" s="44"/>
      <c r="B31" s="44"/>
      <c r="C31" s="44"/>
      <c r="D31" s="41"/>
      <c r="E31" s="41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5" ht="14.25" customHeight="1">
      <c r="A32" s="44"/>
      <c r="B32" s="44"/>
      <c r="C32" s="44"/>
      <c r="D32" s="41"/>
      <c r="E32" s="41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 ht="14.25" customHeight="1">
      <c r="A33" s="44"/>
      <c r="B33" s="44"/>
      <c r="C33" s="44"/>
      <c r="D33" s="41"/>
      <c r="E33" s="41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5" ht="14.25" customHeight="1">
      <c r="A34" s="44"/>
      <c r="B34" s="44"/>
      <c r="C34" s="44"/>
      <c r="D34" s="41"/>
      <c r="E34" s="41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ht="14.25" customHeight="1">
      <c r="A35" s="44"/>
      <c r="B35" s="44"/>
      <c r="C35" s="44"/>
      <c r="D35" s="41"/>
      <c r="E35" s="41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25" ht="14.25" customHeight="1">
      <c r="A36" s="44"/>
      <c r="B36" s="44"/>
      <c r="C36" s="44"/>
      <c r="D36" s="41"/>
      <c r="E36" s="41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 ht="14.25" customHeight="1">
      <c r="A37" s="44"/>
      <c r="B37" s="44"/>
      <c r="C37" s="44"/>
      <c r="D37" s="41"/>
      <c r="E37" s="41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5" ht="14.25" customHeight="1">
      <c r="A38" s="44"/>
      <c r="B38" s="44"/>
      <c r="C38" s="44"/>
      <c r="D38" s="41"/>
      <c r="E38" s="41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ht="14.25" customHeight="1">
      <c r="A39" s="44"/>
      <c r="B39" s="44"/>
      <c r="C39" s="44"/>
      <c r="D39" s="41"/>
      <c r="E39" s="41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ht="14.25" customHeight="1">
      <c r="A40" s="44"/>
      <c r="B40" s="44"/>
      <c r="C40" s="44"/>
      <c r="D40" s="41"/>
      <c r="E40" s="41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4.25" customHeight="1">
      <c r="A41" s="44"/>
      <c r="B41" s="44"/>
      <c r="C41" s="44"/>
      <c r="D41" s="41"/>
      <c r="E41" s="41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ht="14.25" customHeight="1">
      <c r="A42" s="44"/>
      <c r="B42" s="44"/>
      <c r="C42" s="44"/>
      <c r="D42" s="41"/>
      <c r="E42" s="41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4.25" customHeight="1">
      <c r="A43" s="44"/>
      <c r="B43" s="44"/>
      <c r="C43" s="44"/>
      <c r="D43" s="41"/>
      <c r="E43" s="41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ht="14.25" customHeight="1">
      <c r="A44" s="44"/>
      <c r="B44" s="44"/>
      <c r="C44" s="44"/>
      <c r="D44" s="41"/>
      <c r="E44" s="41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ht="14.25" customHeight="1">
      <c r="A45" s="44"/>
      <c r="B45" s="44"/>
      <c r="C45" s="44"/>
      <c r="D45" s="41"/>
      <c r="E45" s="41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ht="14.25" customHeight="1">
      <c r="A46" s="44"/>
      <c r="B46" s="44"/>
      <c r="C46" s="44"/>
      <c r="D46" s="41"/>
      <c r="E46" s="41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 ht="14.25" customHeight="1">
      <c r="A47" s="44"/>
      <c r="B47" s="44"/>
      <c r="C47" s="44"/>
      <c r="D47" s="41"/>
      <c r="E47" s="41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ht="14.25" customHeight="1">
      <c r="A48" s="44"/>
      <c r="B48" s="44"/>
      <c r="C48" s="44"/>
      <c r="D48" s="41"/>
      <c r="E48" s="41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 ht="14.25" customHeight="1">
      <c r="A49" s="44"/>
      <c r="B49" s="44"/>
      <c r="C49" s="44"/>
      <c r="D49" s="41"/>
      <c r="E49" s="41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</row>
    <row r="50" spans="1:25" ht="14.25" customHeight="1">
      <c r="A50" s="44"/>
      <c r="B50" s="44"/>
      <c r="C50" s="44"/>
      <c r="D50" s="41"/>
      <c r="E50" s="41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</row>
    <row r="51" spans="1:25" ht="14.25" customHeight="1">
      <c r="A51" s="44"/>
      <c r="B51" s="44"/>
      <c r="C51" s="44"/>
      <c r="D51" s="41"/>
      <c r="E51" s="41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ht="14.25" customHeight="1">
      <c r="A52" s="44"/>
      <c r="B52" s="44"/>
      <c r="C52" s="44"/>
      <c r="D52" s="41"/>
      <c r="E52" s="41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4.25" customHeight="1">
      <c r="A53" s="44"/>
      <c r="B53" s="44"/>
      <c r="C53" s="44"/>
      <c r="D53" s="41"/>
      <c r="E53" s="41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25" ht="14.25" customHeight="1">
      <c r="A54" s="44"/>
      <c r="B54" s="44"/>
      <c r="C54" s="44"/>
      <c r="D54" s="41"/>
      <c r="E54" s="41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ht="14.25" customHeight="1">
      <c r="A55" s="44"/>
      <c r="B55" s="44"/>
      <c r="C55" s="44"/>
      <c r="D55" s="41"/>
      <c r="E55" s="41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ht="14.25" customHeight="1">
      <c r="A56" s="44"/>
      <c r="B56" s="44"/>
      <c r="C56" s="44"/>
      <c r="D56" s="41"/>
      <c r="E56" s="41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ht="14.25" customHeight="1">
      <c r="A57" s="44"/>
      <c r="B57" s="44"/>
      <c r="C57" s="44"/>
      <c r="D57" s="41"/>
      <c r="E57" s="41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ht="14.25" customHeight="1">
      <c r="A58" s="44"/>
      <c r="B58" s="44"/>
      <c r="C58" s="44"/>
      <c r="D58" s="41"/>
      <c r="E58" s="41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ht="14.25" customHeight="1">
      <c r="A59" s="44"/>
      <c r="B59" s="44"/>
      <c r="C59" s="44"/>
      <c r="D59" s="41"/>
      <c r="E59" s="41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 ht="14.25" customHeight="1">
      <c r="A60" s="44"/>
      <c r="B60" s="44"/>
      <c r="C60" s="44"/>
      <c r="D60" s="41"/>
      <c r="E60" s="41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 ht="14.25" customHeight="1">
      <c r="A61" s="44"/>
      <c r="B61" s="44"/>
      <c r="C61" s="44"/>
      <c r="D61" s="41"/>
      <c r="E61" s="41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 ht="14.25" customHeight="1">
      <c r="A62" s="44"/>
      <c r="B62" s="44"/>
      <c r="C62" s="44"/>
      <c r="D62" s="41"/>
      <c r="E62" s="41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 ht="14.25" customHeight="1">
      <c r="A63" s="44"/>
      <c r="B63" s="44"/>
      <c r="C63" s="44"/>
      <c r="D63" s="41"/>
      <c r="E63" s="41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 ht="14.25" customHeight="1">
      <c r="A64" s="44"/>
      <c r="B64" s="44"/>
      <c r="C64" s="44"/>
      <c r="D64" s="41"/>
      <c r="E64" s="41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1:25" ht="14.25" customHeight="1">
      <c r="A65" s="44"/>
      <c r="B65" s="44"/>
      <c r="C65" s="44"/>
      <c r="D65" s="41"/>
      <c r="E65" s="41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</row>
    <row r="66" spans="1:25" ht="14.25" customHeight="1">
      <c r="A66" s="44"/>
      <c r="B66" s="44"/>
      <c r="C66" s="44"/>
      <c r="D66" s="41"/>
      <c r="E66" s="41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1:25" ht="14.25" customHeight="1">
      <c r="A67" s="44"/>
      <c r="B67" s="44"/>
      <c r="C67" s="44"/>
      <c r="D67" s="41"/>
      <c r="E67" s="41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</row>
    <row r="68" spans="1:25" ht="14.25" customHeight="1">
      <c r="A68" s="44"/>
      <c r="B68" s="44"/>
      <c r="C68" s="44"/>
      <c r="D68" s="41"/>
      <c r="E68" s="41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</row>
    <row r="69" spans="1:25" ht="14.25" customHeight="1">
      <c r="A69" s="44"/>
      <c r="B69" s="44"/>
      <c r="C69" s="44"/>
      <c r="D69" s="41"/>
      <c r="E69" s="41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1:25" ht="14.25" customHeight="1">
      <c r="A70" s="44"/>
      <c r="B70" s="44"/>
      <c r="C70" s="44"/>
      <c r="D70" s="41"/>
      <c r="E70" s="41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</row>
    <row r="71" spans="1:25" ht="14.25" customHeight="1">
      <c r="A71" s="44"/>
      <c r="B71" s="44"/>
      <c r="C71" s="44"/>
      <c r="D71" s="41"/>
      <c r="E71" s="41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1:25" ht="14.25" customHeight="1">
      <c r="A72" s="44"/>
      <c r="B72" s="44"/>
      <c r="C72" s="44"/>
      <c r="D72" s="41"/>
      <c r="E72" s="41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1:25" ht="14.25" customHeight="1">
      <c r="A73" s="44"/>
      <c r="B73" s="44"/>
      <c r="C73" s="44"/>
      <c r="D73" s="41"/>
      <c r="E73" s="41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1:25" ht="14.25" customHeight="1">
      <c r="A74" s="44"/>
      <c r="B74" s="44"/>
      <c r="C74" s="44"/>
      <c r="D74" s="41"/>
      <c r="E74" s="41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</row>
    <row r="75" spans="1:25" ht="14.25" customHeight="1">
      <c r="A75" s="44"/>
      <c r="B75" s="44"/>
      <c r="C75" s="44"/>
      <c r="D75" s="41"/>
      <c r="E75" s="41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ht="14.25" customHeight="1">
      <c r="A76" s="44"/>
      <c r="B76" s="44"/>
      <c r="C76" s="44"/>
      <c r="D76" s="41"/>
      <c r="E76" s="41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spans="1:25" ht="14.25" customHeight="1">
      <c r="A77" s="44"/>
      <c r="B77" s="44"/>
      <c r="C77" s="44"/>
      <c r="D77" s="41"/>
      <c r="E77" s="41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</row>
    <row r="78" spans="1:25" ht="14.25" customHeight="1">
      <c r="A78" s="44"/>
      <c r="B78" s="44"/>
      <c r="C78" s="44"/>
      <c r="D78" s="41"/>
      <c r="E78" s="41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</row>
    <row r="79" spans="1:25" ht="14.25" customHeight="1">
      <c r="A79" s="44"/>
      <c r="B79" s="44"/>
      <c r="C79" s="44"/>
      <c r="D79" s="41"/>
      <c r="E79" s="41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  <row r="80" spans="1:25" ht="14.25" customHeight="1">
      <c r="A80" s="44"/>
      <c r="B80" s="44"/>
      <c r="C80" s="44"/>
      <c r="D80" s="41"/>
      <c r="E80" s="41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</row>
    <row r="81" spans="1:25" ht="14.25" customHeight="1">
      <c r="A81" s="44"/>
      <c r="B81" s="44"/>
      <c r="C81" s="44"/>
      <c r="D81" s="41"/>
      <c r="E81" s="41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</row>
    <row r="82" spans="1:25" ht="14.25" customHeight="1">
      <c r="A82" s="44"/>
      <c r="B82" s="44"/>
      <c r="C82" s="44"/>
      <c r="D82" s="41"/>
      <c r="E82" s="41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</row>
    <row r="83" spans="1:25" ht="14.25" customHeight="1">
      <c r="A83" s="44"/>
      <c r="B83" s="44"/>
      <c r="C83" s="44"/>
      <c r="D83" s="41"/>
      <c r="E83" s="41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</row>
    <row r="84" spans="1:25" ht="14.25" customHeight="1">
      <c r="A84" s="44"/>
      <c r="B84" s="44"/>
      <c r="C84" s="44"/>
      <c r="D84" s="41"/>
      <c r="E84" s="41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1:25" ht="14.25" customHeight="1">
      <c r="A85" s="44"/>
      <c r="B85" s="44"/>
      <c r="C85" s="44"/>
      <c r="D85" s="41"/>
      <c r="E85" s="41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</row>
    <row r="86" spans="1:25" ht="14.25" customHeight="1">
      <c r="A86" s="44"/>
      <c r="B86" s="44"/>
      <c r="C86" s="44"/>
      <c r="D86" s="41"/>
      <c r="E86" s="41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</row>
    <row r="87" spans="1:25" ht="14.25" customHeight="1">
      <c r="A87" s="44"/>
      <c r="B87" s="44"/>
      <c r="C87" s="44"/>
      <c r="D87" s="41"/>
      <c r="E87" s="41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</row>
    <row r="88" spans="1:25" ht="14.25" customHeight="1">
      <c r="A88" s="44"/>
      <c r="B88" s="44"/>
      <c r="C88" s="44"/>
      <c r="D88" s="41"/>
      <c r="E88" s="41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</row>
    <row r="89" spans="1:25" ht="14.25" customHeight="1">
      <c r="A89" s="44"/>
      <c r="B89" s="44"/>
      <c r="C89" s="44"/>
      <c r="D89" s="41"/>
      <c r="E89" s="41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</row>
    <row r="90" spans="1:25" ht="14.25" customHeight="1">
      <c r="A90" s="44"/>
      <c r="B90" s="44"/>
      <c r="C90" s="44"/>
      <c r="D90" s="41"/>
      <c r="E90" s="41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</row>
    <row r="91" spans="1:25" ht="14.25" customHeight="1">
      <c r="A91" s="44"/>
      <c r="B91" s="44"/>
      <c r="C91" s="44"/>
      <c r="D91" s="41"/>
      <c r="E91" s="41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</row>
    <row r="92" spans="1:25" ht="14.25" customHeight="1">
      <c r="A92" s="44"/>
      <c r="B92" s="44"/>
      <c r="C92" s="44"/>
      <c r="D92" s="41"/>
      <c r="E92" s="41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</row>
    <row r="93" spans="1:25" ht="14.25" customHeight="1">
      <c r="A93" s="44"/>
      <c r="B93" s="44"/>
      <c r="C93" s="44"/>
      <c r="D93" s="41"/>
      <c r="E93" s="41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</row>
    <row r="94" spans="1:25" ht="14.25" customHeight="1">
      <c r="A94" s="44"/>
      <c r="B94" s="44"/>
      <c r="C94" s="44"/>
      <c r="D94" s="41"/>
      <c r="E94" s="41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</row>
    <row r="95" spans="1:25" ht="14.25" customHeight="1">
      <c r="A95" s="44"/>
      <c r="B95" s="44"/>
      <c r="C95" s="44"/>
      <c r="D95" s="41"/>
      <c r="E95" s="41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</row>
    <row r="96" spans="1:25" ht="14.25" customHeight="1">
      <c r="A96" s="44"/>
      <c r="B96" s="44"/>
      <c r="C96" s="44"/>
      <c r="D96" s="41"/>
      <c r="E96" s="41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</row>
    <row r="97" spans="1:25" ht="14.25" customHeight="1">
      <c r="A97" s="44"/>
      <c r="B97" s="44"/>
      <c r="C97" s="44"/>
      <c r="D97" s="41"/>
      <c r="E97" s="41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</row>
    <row r="98" spans="1:25" ht="14.25" customHeight="1">
      <c r="A98" s="44"/>
      <c r="B98" s="44"/>
      <c r="C98" s="44"/>
      <c r="D98" s="41"/>
      <c r="E98" s="41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</row>
    <row r="99" spans="1:25" ht="14.25" customHeight="1">
      <c r="A99" s="44"/>
      <c r="B99" s="44"/>
      <c r="C99" s="44"/>
      <c r="D99" s="41"/>
      <c r="E99" s="41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</row>
    <row r="100" spans="1:25" ht="14.25" customHeight="1">
      <c r="A100" s="44"/>
      <c r="B100" s="44"/>
      <c r="C100" s="44"/>
      <c r="D100" s="41"/>
      <c r="E100" s="41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</row>
    <row r="101" spans="1:25" ht="14.25" customHeight="1">
      <c r="A101" s="44"/>
      <c r="B101" s="44"/>
      <c r="C101" s="44"/>
      <c r="D101" s="41"/>
      <c r="E101" s="41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1:25" ht="14.25" customHeight="1">
      <c r="A102" s="44"/>
      <c r="B102" s="44"/>
      <c r="C102" s="44"/>
      <c r="D102" s="41"/>
      <c r="E102" s="41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</row>
    <row r="103" spans="1:25" ht="14.25" customHeight="1">
      <c r="A103" s="44"/>
      <c r="B103" s="44"/>
      <c r="C103" s="44"/>
      <c r="D103" s="41"/>
      <c r="E103" s="41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</row>
    <row r="104" spans="1:25" ht="14.25" customHeight="1">
      <c r="A104" s="44"/>
      <c r="B104" s="44"/>
      <c r="C104" s="44"/>
      <c r="D104" s="41"/>
      <c r="E104" s="41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</row>
    <row r="105" spans="1:25" ht="14.25" customHeight="1">
      <c r="A105" s="44"/>
      <c r="B105" s="44"/>
      <c r="C105" s="44"/>
      <c r="D105" s="41"/>
      <c r="E105" s="41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 ht="14.25" customHeight="1">
      <c r="A106" s="44"/>
      <c r="B106" s="44"/>
      <c r="C106" s="44"/>
      <c r="D106" s="41"/>
      <c r="E106" s="41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</row>
    <row r="107" spans="1:25" ht="14.25" customHeight="1">
      <c r="A107" s="44"/>
      <c r="B107" s="44"/>
      <c r="C107" s="44"/>
      <c r="D107" s="41"/>
      <c r="E107" s="41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 ht="14.25" customHeight="1">
      <c r="A108" s="44"/>
      <c r="B108" s="44"/>
      <c r="C108" s="44"/>
      <c r="D108" s="41"/>
      <c r="E108" s="41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</row>
    <row r="109" spans="1:25" ht="14.25" customHeight="1">
      <c r="A109" s="44"/>
      <c r="B109" s="44"/>
      <c r="C109" s="44"/>
      <c r="D109" s="41"/>
      <c r="E109" s="41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</row>
    <row r="110" spans="1:25" ht="14.25" customHeight="1">
      <c r="A110" s="44"/>
      <c r="B110" s="44"/>
      <c r="C110" s="44"/>
      <c r="D110" s="41"/>
      <c r="E110" s="41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ht="14.25" customHeight="1">
      <c r="A111" s="44"/>
      <c r="B111" s="44"/>
      <c r="C111" s="44"/>
      <c r="D111" s="41"/>
      <c r="E111" s="41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</row>
    <row r="112" spans="1:25" ht="14.25" customHeight="1">
      <c r="A112" s="44"/>
      <c r="B112" s="44"/>
      <c r="C112" s="44"/>
      <c r="D112" s="41"/>
      <c r="E112" s="41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</row>
    <row r="113" spans="1:25" ht="14.25" customHeight="1">
      <c r="A113" s="44"/>
      <c r="B113" s="44"/>
      <c r="C113" s="44"/>
      <c r="D113" s="41"/>
      <c r="E113" s="41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</row>
    <row r="114" spans="1:25" ht="14.25" customHeight="1">
      <c r="A114" s="44"/>
      <c r="B114" s="44"/>
      <c r="C114" s="44"/>
      <c r="D114" s="41"/>
      <c r="E114" s="41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</row>
    <row r="115" spans="1:25" ht="14.25" customHeight="1">
      <c r="A115" s="44"/>
      <c r="B115" s="44"/>
      <c r="C115" s="44"/>
      <c r="D115" s="41"/>
      <c r="E115" s="41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</row>
    <row r="116" spans="1:25" ht="14.25" customHeight="1">
      <c r="A116" s="44"/>
      <c r="B116" s="44"/>
      <c r="C116" s="44"/>
      <c r="D116" s="41"/>
      <c r="E116" s="41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</row>
    <row r="117" spans="1:25" ht="14.25" customHeight="1">
      <c r="A117" s="44"/>
      <c r="B117" s="44"/>
      <c r="C117" s="44"/>
      <c r="D117" s="41"/>
      <c r="E117" s="41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</row>
    <row r="118" spans="1:25" ht="14.25" customHeight="1">
      <c r="A118" s="44"/>
      <c r="B118" s="44"/>
      <c r="C118" s="44"/>
      <c r="D118" s="41"/>
      <c r="E118" s="41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</row>
    <row r="119" spans="1:25" ht="14.25" customHeight="1">
      <c r="A119" s="44"/>
      <c r="B119" s="44"/>
      <c r="C119" s="44"/>
      <c r="D119" s="41"/>
      <c r="E119" s="41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</row>
    <row r="120" spans="1:25" ht="14.25" customHeight="1">
      <c r="A120" s="44"/>
      <c r="B120" s="44"/>
      <c r="C120" s="44"/>
      <c r="D120" s="41"/>
      <c r="E120" s="41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</row>
    <row r="121" spans="1:25" ht="14.25" customHeight="1">
      <c r="A121" s="44"/>
      <c r="B121" s="44"/>
      <c r="C121" s="44"/>
      <c r="D121" s="41"/>
      <c r="E121" s="41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</row>
    <row r="122" spans="1:25" ht="14.25" customHeight="1">
      <c r="A122" s="44"/>
      <c r="B122" s="44"/>
      <c r="C122" s="44"/>
      <c r="D122" s="41"/>
      <c r="E122" s="41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</row>
    <row r="123" spans="1:25" ht="14.25" customHeight="1">
      <c r="A123" s="44"/>
      <c r="B123" s="44"/>
      <c r="C123" s="44"/>
      <c r="D123" s="41"/>
      <c r="E123" s="41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</row>
    <row r="124" spans="1:25" ht="14.25" customHeight="1">
      <c r="A124" s="44"/>
      <c r="B124" s="44"/>
      <c r="C124" s="44"/>
      <c r="D124" s="41"/>
      <c r="E124" s="41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</row>
    <row r="125" spans="1:25" ht="14.25" customHeight="1">
      <c r="A125" s="44"/>
      <c r="B125" s="44"/>
      <c r="C125" s="44"/>
      <c r="D125" s="41"/>
      <c r="E125" s="41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</row>
    <row r="126" spans="1:25" ht="14.25" customHeight="1">
      <c r="A126" s="44"/>
      <c r="B126" s="44"/>
      <c r="C126" s="44"/>
      <c r="D126" s="41"/>
      <c r="E126" s="41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</row>
    <row r="127" spans="1:25" ht="14.25" customHeight="1">
      <c r="A127" s="44"/>
      <c r="B127" s="44"/>
      <c r="C127" s="44"/>
      <c r="D127" s="41"/>
      <c r="E127" s="41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</row>
    <row r="128" spans="1:25" ht="14.25" customHeight="1">
      <c r="A128" s="44"/>
      <c r="B128" s="44"/>
      <c r="C128" s="44"/>
      <c r="D128" s="41"/>
      <c r="E128" s="41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</row>
    <row r="129" spans="1:25" ht="14.25" customHeight="1">
      <c r="A129" s="44"/>
      <c r="B129" s="44"/>
      <c r="C129" s="44"/>
      <c r="D129" s="41"/>
      <c r="E129" s="41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</row>
    <row r="130" spans="1:25" ht="14.25" customHeight="1">
      <c r="A130" s="44"/>
      <c r="B130" s="44"/>
      <c r="C130" s="44"/>
      <c r="D130" s="41"/>
      <c r="E130" s="41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</row>
    <row r="131" spans="1:25" ht="14.25" customHeight="1">
      <c r="A131" s="44"/>
      <c r="B131" s="44"/>
      <c r="C131" s="44"/>
      <c r="D131" s="41"/>
      <c r="E131" s="41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</row>
    <row r="132" spans="1:25" ht="14.25" customHeight="1">
      <c r="A132" s="44"/>
      <c r="B132" s="44"/>
      <c r="C132" s="44"/>
      <c r="D132" s="41"/>
      <c r="E132" s="41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</row>
    <row r="133" spans="1:25" ht="14.25" customHeight="1">
      <c r="A133" s="44"/>
      <c r="B133" s="44"/>
      <c r="C133" s="44"/>
      <c r="D133" s="41"/>
      <c r="E133" s="41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</row>
    <row r="134" spans="1:25" ht="14.25" customHeight="1">
      <c r="A134" s="44"/>
      <c r="B134" s="44"/>
      <c r="C134" s="44"/>
      <c r="D134" s="41"/>
      <c r="E134" s="41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</row>
    <row r="135" spans="1:25" ht="14.25" customHeight="1">
      <c r="A135" s="44"/>
      <c r="B135" s="44"/>
      <c r="C135" s="44"/>
      <c r="D135" s="41"/>
      <c r="E135" s="41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</row>
    <row r="136" spans="1:25" ht="14.25" customHeight="1">
      <c r="A136" s="44"/>
      <c r="B136" s="44"/>
      <c r="C136" s="44"/>
      <c r="D136" s="41"/>
      <c r="E136" s="41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</row>
    <row r="137" spans="1:25" ht="14.25" customHeight="1">
      <c r="A137" s="44"/>
      <c r="B137" s="44"/>
      <c r="C137" s="44"/>
      <c r="D137" s="41"/>
      <c r="E137" s="41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</row>
    <row r="138" spans="1:25" ht="14.25" customHeight="1">
      <c r="A138" s="44"/>
      <c r="B138" s="44"/>
      <c r="C138" s="44"/>
      <c r="D138" s="41"/>
      <c r="E138" s="41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</row>
    <row r="139" spans="1:25" ht="14.25" customHeight="1">
      <c r="A139" s="44"/>
      <c r="B139" s="44"/>
      <c r="C139" s="44"/>
      <c r="D139" s="41"/>
      <c r="E139" s="41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</row>
    <row r="140" spans="1:25" ht="14.25" customHeight="1">
      <c r="A140" s="44"/>
      <c r="B140" s="44"/>
      <c r="C140" s="44"/>
      <c r="D140" s="41"/>
      <c r="E140" s="41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</row>
    <row r="141" spans="1:25" ht="14.25" customHeight="1">
      <c r="A141" s="44"/>
      <c r="B141" s="44"/>
      <c r="C141" s="44"/>
      <c r="D141" s="41"/>
      <c r="E141" s="41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</row>
    <row r="142" spans="1:25" ht="14.25" customHeight="1">
      <c r="A142" s="44"/>
      <c r="B142" s="44"/>
      <c r="C142" s="44"/>
      <c r="D142" s="41"/>
      <c r="E142" s="41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</row>
    <row r="143" spans="1:25" ht="14.25" customHeight="1">
      <c r="A143" s="44"/>
      <c r="B143" s="44"/>
      <c r="C143" s="44"/>
      <c r="D143" s="41"/>
      <c r="E143" s="41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</row>
    <row r="144" spans="1:25" ht="14.25" customHeight="1">
      <c r="A144" s="44"/>
      <c r="B144" s="44"/>
      <c r="C144" s="44"/>
      <c r="D144" s="41"/>
      <c r="E144" s="41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</row>
    <row r="145" spans="1:25" ht="14.25" customHeight="1">
      <c r="A145" s="44"/>
      <c r="B145" s="44"/>
      <c r="C145" s="44"/>
      <c r="D145" s="41"/>
      <c r="E145" s="41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ht="14.25" customHeight="1">
      <c r="A146" s="44"/>
      <c r="B146" s="44"/>
      <c r="C146" s="44"/>
      <c r="D146" s="41"/>
      <c r="E146" s="41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pans="1:25" ht="14.25" customHeight="1">
      <c r="A147" s="44"/>
      <c r="B147" s="44"/>
      <c r="C147" s="44"/>
      <c r="D147" s="41"/>
      <c r="E147" s="41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</row>
    <row r="148" spans="1:25" ht="14.25" customHeight="1">
      <c r="A148" s="44"/>
      <c r="B148" s="44"/>
      <c r="C148" s="44"/>
      <c r="D148" s="41"/>
      <c r="E148" s="41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</row>
    <row r="149" spans="1:25" ht="14.25" customHeight="1">
      <c r="A149" s="44"/>
      <c r="B149" s="44"/>
      <c r="C149" s="44"/>
      <c r="D149" s="41"/>
      <c r="E149" s="41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</row>
    <row r="150" spans="1:25" ht="14.25" customHeight="1">
      <c r="A150" s="44"/>
      <c r="B150" s="44"/>
      <c r="C150" s="44"/>
      <c r="D150" s="41"/>
      <c r="E150" s="41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</row>
    <row r="151" spans="1:25" ht="14.25" customHeight="1">
      <c r="A151" s="44"/>
      <c r="B151" s="44"/>
      <c r="C151" s="44"/>
      <c r="D151" s="41"/>
      <c r="E151" s="41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</row>
    <row r="152" spans="1:25" ht="14.25" customHeight="1">
      <c r="A152" s="44"/>
      <c r="B152" s="44"/>
      <c r="C152" s="44"/>
      <c r="D152" s="41"/>
      <c r="E152" s="41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</row>
    <row r="153" spans="1:25" ht="14.25" customHeight="1">
      <c r="A153" s="44"/>
      <c r="B153" s="44"/>
      <c r="C153" s="44"/>
      <c r="D153" s="41"/>
      <c r="E153" s="41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</row>
    <row r="154" spans="1:25" ht="14.25" customHeight="1">
      <c r="A154" s="44"/>
      <c r="B154" s="44"/>
      <c r="C154" s="44"/>
      <c r="D154" s="41"/>
      <c r="E154" s="41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</row>
    <row r="155" spans="1:25" ht="14.25" customHeight="1">
      <c r="A155" s="44"/>
      <c r="B155" s="44"/>
      <c r="C155" s="44"/>
      <c r="D155" s="41"/>
      <c r="E155" s="41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</row>
    <row r="156" spans="1:25" ht="14.25" customHeight="1">
      <c r="A156" s="44"/>
      <c r="B156" s="44"/>
      <c r="C156" s="44"/>
      <c r="D156" s="41"/>
      <c r="E156" s="41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</row>
    <row r="157" spans="1:25" ht="14.25" customHeight="1">
      <c r="A157" s="44"/>
      <c r="B157" s="44"/>
      <c r="C157" s="44"/>
      <c r="D157" s="41"/>
      <c r="E157" s="41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</row>
    <row r="158" spans="1:25" ht="14.25" customHeight="1">
      <c r="A158" s="44"/>
      <c r="B158" s="44"/>
      <c r="C158" s="44"/>
      <c r="D158" s="41"/>
      <c r="E158" s="41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</row>
    <row r="159" spans="1:25" ht="14.25" customHeight="1">
      <c r="A159" s="44"/>
      <c r="B159" s="44"/>
      <c r="C159" s="44"/>
      <c r="D159" s="41"/>
      <c r="E159" s="41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</row>
    <row r="160" spans="1:25" ht="14.25" customHeight="1">
      <c r="A160" s="44"/>
      <c r="B160" s="44"/>
      <c r="C160" s="44"/>
      <c r="D160" s="41"/>
      <c r="E160" s="41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</row>
    <row r="161" spans="1:25" ht="14.25" customHeight="1">
      <c r="A161" s="44"/>
      <c r="B161" s="44"/>
      <c r="C161" s="44"/>
      <c r="D161" s="41"/>
      <c r="E161" s="41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2" spans="1:25" ht="14.25" customHeight="1">
      <c r="A162" s="44"/>
      <c r="B162" s="44"/>
      <c r="C162" s="44"/>
      <c r="D162" s="41"/>
      <c r="E162" s="41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</row>
    <row r="163" spans="1:25" ht="14.25" customHeight="1">
      <c r="A163" s="44"/>
      <c r="B163" s="44"/>
      <c r="C163" s="44"/>
      <c r="D163" s="41"/>
      <c r="E163" s="41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</row>
    <row r="164" spans="1:25" ht="14.25" customHeight="1">
      <c r="A164" s="44"/>
      <c r="B164" s="44"/>
      <c r="C164" s="44"/>
      <c r="D164" s="41"/>
      <c r="E164" s="41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</row>
    <row r="165" spans="1:25" ht="14.25" customHeight="1">
      <c r="A165" s="44"/>
      <c r="B165" s="44"/>
      <c r="C165" s="44"/>
      <c r="D165" s="41"/>
      <c r="E165" s="41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</row>
    <row r="166" spans="1:25" ht="14.25" customHeight="1">
      <c r="A166" s="44"/>
      <c r="B166" s="44"/>
      <c r="C166" s="44"/>
      <c r="D166" s="41"/>
      <c r="E166" s="41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</row>
    <row r="167" spans="1:25" ht="14.25" customHeight="1">
      <c r="A167" s="44"/>
      <c r="B167" s="44"/>
      <c r="C167" s="44"/>
      <c r="D167" s="41"/>
      <c r="E167" s="41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</row>
    <row r="168" spans="1:25" ht="14.25" customHeight="1">
      <c r="A168" s="44"/>
      <c r="B168" s="44"/>
      <c r="C168" s="44"/>
      <c r="D168" s="41"/>
      <c r="E168" s="41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</row>
    <row r="169" spans="1:25" ht="14.25" customHeight="1">
      <c r="A169" s="44"/>
      <c r="B169" s="44"/>
      <c r="C169" s="44"/>
      <c r="D169" s="41"/>
      <c r="E169" s="41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</row>
    <row r="170" spans="1:25" ht="14.25" customHeight="1">
      <c r="A170" s="44"/>
      <c r="B170" s="44"/>
      <c r="C170" s="44"/>
      <c r="D170" s="41"/>
      <c r="E170" s="41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</row>
    <row r="171" spans="1:25" ht="14.25" customHeight="1">
      <c r="A171" s="44"/>
      <c r="B171" s="44"/>
      <c r="C171" s="44"/>
      <c r="D171" s="41"/>
      <c r="E171" s="41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</row>
    <row r="172" spans="1:25" ht="14.25" customHeight="1">
      <c r="A172" s="44"/>
      <c r="B172" s="44"/>
      <c r="C172" s="44"/>
      <c r="D172" s="41"/>
      <c r="E172" s="41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</row>
    <row r="173" spans="1:25" ht="14.25" customHeight="1">
      <c r="A173" s="44"/>
      <c r="B173" s="44"/>
      <c r="C173" s="44"/>
      <c r="D173" s="41"/>
      <c r="E173" s="41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</row>
    <row r="174" spans="1:25" ht="14.25" customHeight="1">
      <c r="A174" s="44"/>
      <c r="B174" s="44"/>
      <c r="C174" s="44"/>
      <c r="D174" s="41"/>
      <c r="E174" s="41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</row>
    <row r="175" spans="1:25" ht="14.25" customHeight="1">
      <c r="A175" s="44"/>
      <c r="B175" s="44"/>
      <c r="C175" s="44"/>
      <c r="D175" s="41"/>
      <c r="E175" s="41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</row>
    <row r="176" spans="1:25" ht="14.25" customHeight="1">
      <c r="A176" s="44"/>
      <c r="B176" s="44"/>
      <c r="C176" s="44"/>
      <c r="D176" s="41"/>
      <c r="E176" s="41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</row>
    <row r="177" spans="1:25" ht="14.25" customHeight="1">
      <c r="A177" s="44"/>
      <c r="B177" s="44"/>
      <c r="C177" s="44"/>
      <c r="D177" s="41"/>
      <c r="E177" s="41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</row>
    <row r="178" spans="1:25" ht="14.25" customHeight="1">
      <c r="A178" s="44"/>
      <c r="B178" s="44"/>
      <c r="C178" s="44"/>
      <c r="D178" s="41"/>
      <c r="E178" s="41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</row>
    <row r="179" spans="1:25" ht="14.25" customHeight="1">
      <c r="A179" s="44"/>
      <c r="B179" s="44"/>
      <c r="C179" s="44"/>
      <c r="D179" s="41"/>
      <c r="E179" s="41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</row>
    <row r="180" spans="1:25" ht="14.25" customHeight="1">
      <c r="A180" s="44"/>
      <c r="B180" s="44"/>
      <c r="C180" s="44"/>
      <c r="D180" s="41"/>
      <c r="E180" s="41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</row>
    <row r="181" spans="1:25" ht="14.25" customHeight="1">
      <c r="A181" s="44"/>
      <c r="B181" s="44"/>
      <c r="C181" s="44"/>
      <c r="D181" s="41"/>
      <c r="E181" s="41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</row>
    <row r="182" spans="1:25" ht="14.25" customHeight="1">
      <c r="A182" s="44"/>
      <c r="B182" s="44"/>
      <c r="C182" s="44"/>
      <c r="D182" s="41"/>
      <c r="E182" s="41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</row>
    <row r="183" spans="1:25" ht="14.25" customHeight="1">
      <c r="A183" s="44"/>
      <c r="B183" s="44"/>
      <c r="C183" s="44"/>
      <c r="D183" s="41"/>
      <c r="E183" s="41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</row>
    <row r="184" spans="1:25" ht="14.25" customHeight="1">
      <c r="A184" s="44"/>
      <c r="B184" s="44"/>
      <c r="C184" s="44"/>
      <c r="D184" s="41"/>
      <c r="E184" s="41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</row>
    <row r="185" spans="1:25" ht="14.25" customHeight="1">
      <c r="A185" s="44"/>
      <c r="B185" s="44"/>
      <c r="C185" s="44"/>
      <c r="D185" s="41"/>
      <c r="E185" s="41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</row>
    <row r="186" spans="1:25" ht="14.25" customHeight="1">
      <c r="A186" s="44"/>
      <c r="B186" s="44"/>
      <c r="C186" s="44"/>
      <c r="D186" s="41"/>
      <c r="E186" s="41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</row>
    <row r="187" spans="1:25" ht="14.25" customHeight="1">
      <c r="A187" s="44"/>
      <c r="B187" s="44"/>
      <c r="C187" s="44"/>
      <c r="D187" s="41"/>
      <c r="E187" s="41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</row>
    <row r="188" spans="1:25" ht="14.25" customHeight="1">
      <c r="A188" s="44"/>
      <c r="B188" s="44"/>
      <c r="C188" s="44"/>
      <c r="D188" s="41"/>
      <c r="E188" s="41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</row>
    <row r="189" spans="1:25" ht="14.25" customHeight="1">
      <c r="A189" s="44"/>
      <c r="B189" s="44"/>
      <c r="C189" s="44"/>
      <c r="D189" s="41"/>
      <c r="E189" s="41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</row>
    <row r="190" spans="1:25" ht="14.25" customHeight="1">
      <c r="A190" s="44"/>
      <c r="B190" s="44"/>
      <c r="C190" s="44"/>
      <c r="D190" s="41"/>
      <c r="E190" s="41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</row>
    <row r="191" spans="1:25" ht="14.25" customHeight="1">
      <c r="A191" s="44"/>
      <c r="B191" s="44"/>
      <c r="C191" s="44"/>
      <c r="D191" s="41"/>
      <c r="E191" s="41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</row>
    <row r="192" spans="1:25" ht="14.25" customHeight="1">
      <c r="A192" s="44"/>
      <c r="B192" s="44"/>
      <c r="C192" s="44"/>
      <c r="D192" s="41"/>
      <c r="E192" s="41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</row>
    <row r="193" spans="1:25" ht="14.25" customHeight="1">
      <c r="A193" s="44"/>
      <c r="B193" s="44"/>
      <c r="C193" s="44"/>
      <c r="D193" s="41"/>
      <c r="E193" s="41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</row>
    <row r="194" spans="1:25" ht="14.25" customHeight="1">
      <c r="A194" s="44"/>
      <c r="B194" s="44"/>
      <c r="C194" s="44"/>
      <c r="D194" s="41"/>
      <c r="E194" s="41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</row>
    <row r="195" spans="1:25" ht="14.25" customHeight="1">
      <c r="A195" s="44"/>
      <c r="B195" s="44"/>
      <c r="C195" s="44"/>
      <c r="D195" s="41"/>
      <c r="E195" s="41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</row>
    <row r="196" spans="1:25" ht="14.25" customHeight="1">
      <c r="A196" s="44"/>
      <c r="B196" s="44"/>
      <c r="C196" s="44"/>
      <c r="D196" s="41"/>
      <c r="E196" s="41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</row>
    <row r="197" spans="1:25" ht="14.25" customHeight="1">
      <c r="A197" s="44"/>
      <c r="B197" s="44"/>
      <c r="C197" s="44"/>
      <c r="D197" s="41"/>
      <c r="E197" s="41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</row>
    <row r="198" spans="1:25" ht="14.25" customHeight="1">
      <c r="A198" s="44"/>
      <c r="B198" s="44"/>
      <c r="C198" s="44"/>
      <c r="D198" s="41"/>
      <c r="E198" s="41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</row>
    <row r="199" spans="1:25" ht="14.25" customHeight="1">
      <c r="A199" s="44"/>
      <c r="B199" s="44"/>
      <c r="C199" s="44"/>
      <c r="D199" s="41"/>
      <c r="E199" s="41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</row>
    <row r="200" spans="1:25" ht="14.25" customHeight="1">
      <c r="A200" s="44"/>
      <c r="B200" s="44"/>
      <c r="C200" s="44"/>
      <c r="D200" s="41"/>
      <c r="E200" s="41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</row>
    <row r="201" spans="1:25" ht="14.25" customHeight="1">
      <c r="A201" s="44"/>
      <c r="B201" s="44"/>
      <c r="C201" s="44"/>
      <c r="D201" s="41"/>
      <c r="E201" s="41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</row>
    <row r="202" spans="1:25" ht="14.25" customHeight="1">
      <c r="A202" s="44"/>
      <c r="B202" s="44"/>
      <c r="C202" s="44"/>
      <c r="D202" s="41"/>
      <c r="E202" s="41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</row>
    <row r="203" spans="1:25" ht="14.25" customHeight="1">
      <c r="A203" s="44"/>
      <c r="B203" s="44"/>
      <c r="C203" s="44"/>
      <c r="D203" s="41"/>
      <c r="E203" s="41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</row>
    <row r="204" spans="1:25" ht="14.25" customHeight="1">
      <c r="A204" s="44"/>
      <c r="B204" s="44"/>
      <c r="C204" s="44"/>
      <c r="D204" s="41"/>
      <c r="E204" s="41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</row>
    <row r="205" spans="1:25" ht="14.25" customHeight="1">
      <c r="A205" s="44"/>
      <c r="B205" s="44"/>
      <c r="C205" s="44"/>
      <c r="D205" s="41"/>
      <c r="E205" s="41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</row>
    <row r="206" spans="1:25" ht="14.25" customHeight="1">
      <c r="A206" s="44"/>
      <c r="B206" s="44"/>
      <c r="C206" s="44"/>
      <c r="D206" s="41"/>
      <c r="E206" s="41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</row>
    <row r="207" spans="1:25" ht="14.25" customHeight="1">
      <c r="A207" s="44"/>
      <c r="B207" s="44"/>
      <c r="C207" s="44"/>
      <c r="D207" s="41"/>
      <c r="E207" s="41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</row>
    <row r="208" spans="1:25" ht="14.25" customHeight="1">
      <c r="A208" s="44"/>
      <c r="B208" s="44"/>
      <c r="C208" s="44"/>
      <c r="D208" s="41"/>
      <c r="E208" s="41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</row>
    <row r="209" spans="1:25" ht="14.25" customHeight="1">
      <c r="A209" s="44"/>
      <c r="B209" s="44"/>
      <c r="C209" s="44"/>
      <c r="D209" s="41"/>
      <c r="E209" s="41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</row>
    <row r="210" spans="1:25" ht="14.25" customHeight="1">
      <c r="A210" s="44"/>
      <c r="B210" s="44"/>
      <c r="C210" s="44"/>
      <c r="D210" s="41"/>
      <c r="E210" s="41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</row>
    <row r="211" spans="1:25" ht="14.25" customHeight="1">
      <c r="A211" s="44"/>
      <c r="B211" s="44"/>
      <c r="C211" s="44"/>
      <c r="D211" s="41"/>
      <c r="E211" s="41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</row>
    <row r="212" spans="1:25" ht="14.25" customHeight="1">
      <c r="A212" s="44"/>
      <c r="B212" s="44"/>
      <c r="C212" s="44"/>
      <c r="D212" s="41"/>
      <c r="E212" s="41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</row>
    <row r="213" spans="1:25" ht="14.25" customHeight="1">
      <c r="A213" s="44"/>
      <c r="B213" s="44"/>
      <c r="C213" s="44"/>
      <c r="D213" s="41"/>
      <c r="E213" s="41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</row>
    <row r="214" spans="1:25" ht="14.25" customHeight="1">
      <c r="A214" s="44"/>
      <c r="B214" s="44"/>
      <c r="C214" s="44"/>
      <c r="D214" s="41"/>
      <c r="E214" s="41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</row>
    <row r="215" spans="1:25" ht="14.25" customHeight="1">
      <c r="A215" s="44"/>
      <c r="B215" s="44"/>
      <c r="C215" s="44"/>
      <c r="D215" s="41"/>
      <c r="E215" s="41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8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89"/>
  <sheetViews>
    <sheetView topLeftCell="A5" workbookViewId="0">
      <selection activeCell="AB14" sqref="AB14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2" t="s">
        <v>105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ht="19.5" customHeight="1">
      <c r="A2" s="112" t="s">
        <v>64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6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spans="1:35" ht="19.5" customHeight="1">
      <c r="A3" s="112" t="s">
        <v>104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4" spans="1:35" ht="37.5" customHeight="1">
      <c r="A4" s="36" t="s">
        <v>19</v>
      </c>
      <c r="B4" s="33" t="s">
        <v>50</v>
      </c>
      <c r="C4" s="36" t="s">
        <v>21</v>
      </c>
      <c r="D4" s="112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120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6"/>
      <c r="B5" s="33"/>
      <c r="C5" s="36" t="s">
        <v>51</v>
      </c>
      <c r="D5" s="36" t="s">
        <v>52</v>
      </c>
      <c r="E5" s="36" t="s">
        <v>56</v>
      </c>
      <c r="F5" s="36" t="s">
        <v>57</v>
      </c>
      <c r="G5" s="119" t="s">
        <v>53</v>
      </c>
      <c r="H5" s="119" t="s">
        <v>54</v>
      </c>
      <c r="I5" s="119" t="s">
        <v>55</v>
      </c>
      <c r="J5" s="36" t="s">
        <v>65</v>
      </c>
      <c r="K5" s="119" t="s">
        <v>53</v>
      </c>
      <c r="L5" s="119" t="s">
        <v>54</v>
      </c>
      <c r="M5" s="119" t="s">
        <v>55</v>
      </c>
      <c r="N5" s="36" t="s">
        <v>66</v>
      </c>
      <c r="O5" s="119" t="s">
        <v>53</v>
      </c>
      <c r="P5" s="119" t="s">
        <v>54</v>
      </c>
      <c r="Q5" s="119" t="s">
        <v>55</v>
      </c>
      <c r="R5" s="99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</row>
    <row r="6" spans="1:35" ht="37.5" customHeight="1">
      <c r="A6" s="48"/>
      <c r="B6" s="49"/>
      <c r="C6" s="48" t="s">
        <v>26</v>
      </c>
      <c r="D6" s="36"/>
      <c r="E6" s="36"/>
      <c r="F6" s="36">
        <v>14</v>
      </c>
      <c r="G6" s="99"/>
      <c r="H6" s="99"/>
      <c r="I6" s="99"/>
      <c r="J6" s="36">
        <v>28</v>
      </c>
      <c r="K6" s="99"/>
      <c r="L6" s="99"/>
      <c r="M6" s="99"/>
      <c r="N6" s="36">
        <v>28</v>
      </c>
      <c r="O6" s="99"/>
      <c r="P6" s="99"/>
      <c r="Q6" s="99"/>
      <c r="R6" s="36">
        <v>70</v>
      </c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</row>
    <row r="7" spans="1:35" ht="19.5" customHeight="1">
      <c r="A7" s="21">
        <v>1</v>
      </c>
      <c r="B7" s="75" t="s">
        <v>78</v>
      </c>
      <c r="C7" s="76" t="s">
        <v>79</v>
      </c>
      <c r="D7" s="43"/>
      <c r="E7" s="50"/>
      <c r="F7" s="51">
        <v>10</v>
      </c>
      <c r="G7" s="43">
        <f t="shared" ref="G7:G19" si="0">IF(F7&gt;=($F$6*0.7),1,0)</f>
        <v>1</v>
      </c>
      <c r="H7" s="43">
        <f t="shared" ref="H7:H19" si="1">IF(F7&gt;=($F$6*0.8),1,0)</f>
        <v>0</v>
      </c>
      <c r="I7" s="43">
        <f t="shared" ref="I7:I19" si="2">IF(F7&gt;=($F$6*0.9),1,0)</f>
        <v>0</v>
      </c>
      <c r="J7" s="51">
        <v>21</v>
      </c>
      <c r="K7" s="43">
        <f t="shared" ref="K7:K19" si="3">IF(J7&gt;=($J$6*0.7),1,0)</f>
        <v>1</v>
      </c>
      <c r="L7" s="43">
        <f t="shared" ref="L7:L19" si="4">IF(J7&gt;=($J$6*0.8),1,0)</f>
        <v>0</v>
      </c>
      <c r="M7" s="43">
        <f t="shared" ref="M7:M19" si="5">IF(J7&gt;=($J$6*0.9),1,0)</f>
        <v>0</v>
      </c>
      <c r="N7" s="51">
        <v>20</v>
      </c>
      <c r="O7" s="43">
        <f t="shared" ref="O7:O19" si="6">IF(N7&gt;=($N$6*0.7),1,0)</f>
        <v>1</v>
      </c>
      <c r="P7" s="43">
        <f t="shared" ref="P7:P19" si="7">IF(N7&gt;=($N$6*0.8),1,0)</f>
        <v>0</v>
      </c>
      <c r="Q7" s="43">
        <f t="shared" ref="Q7:Q19" si="8">IF(N7&gt;=($N$6*0.9),1,0)</f>
        <v>0</v>
      </c>
      <c r="R7" s="52">
        <v>51</v>
      </c>
      <c r="S7" s="30"/>
      <c r="T7" s="129"/>
      <c r="U7" s="93"/>
      <c r="V7" s="93"/>
      <c r="W7" s="93"/>
      <c r="X7" s="93"/>
      <c r="Y7" s="93"/>
      <c r="Z7" s="41"/>
      <c r="AA7" s="41"/>
      <c r="AB7" s="41"/>
      <c r="AC7" s="41"/>
      <c r="AD7" s="41"/>
      <c r="AE7" s="41"/>
      <c r="AF7" s="41"/>
      <c r="AG7" s="41"/>
      <c r="AH7" s="41"/>
      <c r="AI7" s="41"/>
    </row>
    <row r="8" spans="1:35" ht="19.5" customHeight="1">
      <c r="A8" s="21">
        <v>2</v>
      </c>
      <c r="B8" s="75" t="s">
        <v>80</v>
      </c>
      <c r="C8" s="76" t="s">
        <v>81</v>
      </c>
      <c r="D8" s="43"/>
      <c r="E8" s="50"/>
      <c r="F8" s="51">
        <v>13</v>
      </c>
      <c r="G8" s="43">
        <f t="shared" si="0"/>
        <v>1</v>
      </c>
      <c r="H8" s="43">
        <f t="shared" si="1"/>
        <v>1</v>
      </c>
      <c r="I8" s="43">
        <f t="shared" si="2"/>
        <v>1</v>
      </c>
      <c r="J8" s="51">
        <v>26</v>
      </c>
      <c r="K8" s="43">
        <f t="shared" si="3"/>
        <v>1</v>
      </c>
      <c r="L8" s="43">
        <f t="shared" si="4"/>
        <v>1</v>
      </c>
      <c r="M8" s="43">
        <f t="shared" si="5"/>
        <v>1</v>
      </c>
      <c r="N8" s="51">
        <v>26</v>
      </c>
      <c r="O8" s="43">
        <f t="shared" si="6"/>
        <v>1</v>
      </c>
      <c r="P8" s="43">
        <f t="shared" si="7"/>
        <v>1</v>
      </c>
      <c r="Q8" s="43">
        <f t="shared" si="8"/>
        <v>1</v>
      </c>
      <c r="R8" s="52">
        <v>65</v>
      </c>
      <c r="S8" s="30"/>
      <c r="T8" s="129"/>
      <c r="U8" s="93"/>
      <c r="V8" s="93"/>
      <c r="W8" s="93"/>
      <c r="X8" s="93"/>
      <c r="Y8" s="93"/>
      <c r="Z8" s="41"/>
      <c r="AA8" s="41"/>
      <c r="AB8" s="41"/>
      <c r="AC8" s="41"/>
      <c r="AD8" s="41"/>
      <c r="AE8" s="41"/>
      <c r="AF8" s="41"/>
      <c r="AG8" s="41"/>
      <c r="AH8" s="41"/>
      <c r="AI8" s="41"/>
    </row>
    <row r="9" spans="1:35" ht="19.5" customHeight="1">
      <c r="A9" s="21">
        <v>3</v>
      </c>
      <c r="B9" s="75" t="s">
        <v>82</v>
      </c>
      <c r="C9" s="76" t="s">
        <v>83</v>
      </c>
      <c r="D9" s="43"/>
      <c r="E9" s="50"/>
      <c r="F9" s="51">
        <v>12</v>
      </c>
      <c r="G9" s="43">
        <f t="shared" si="0"/>
        <v>1</v>
      </c>
      <c r="H9" s="43">
        <f t="shared" si="1"/>
        <v>1</v>
      </c>
      <c r="I9" s="43">
        <f t="shared" si="2"/>
        <v>0</v>
      </c>
      <c r="J9" s="51">
        <v>23</v>
      </c>
      <c r="K9" s="43">
        <f t="shared" si="3"/>
        <v>1</v>
      </c>
      <c r="L9" s="43">
        <f t="shared" si="4"/>
        <v>1</v>
      </c>
      <c r="M9" s="43">
        <f t="shared" si="5"/>
        <v>0</v>
      </c>
      <c r="N9" s="51">
        <v>23</v>
      </c>
      <c r="O9" s="43">
        <f t="shared" si="6"/>
        <v>1</v>
      </c>
      <c r="P9" s="43">
        <f t="shared" si="7"/>
        <v>1</v>
      </c>
      <c r="Q9" s="43">
        <f t="shared" si="8"/>
        <v>0</v>
      </c>
      <c r="R9" s="52">
        <v>58</v>
      </c>
      <c r="S9" s="30"/>
      <c r="T9" s="129"/>
      <c r="U9" s="93"/>
      <c r="V9" s="93"/>
      <c r="W9" s="93"/>
      <c r="X9" s="93"/>
      <c r="Y9" s="93"/>
      <c r="Z9" s="41"/>
      <c r="AA9" s="41"/>
      <c r="AB9" s="41"/>
      <c r="AC9" s="41"/>
      <c r="AD9" s="41"/>
      <c r="AE9" s="41"/>
      <c r="AF9" s="41"/>
      <c r="AG9" s="41"/>
      <c r="AH9" s="41"/>
      <c r="AI9" s="41"/>
    </row>
    <row r="10" spans="1:35" ht="19.5" customHeight="1">
      <c r="A10" s="21">
        <v>4</v>
      </c>
      <c r="B10" s="75" t="s">
        <v>84</v>
      </c>
      <c r="C10" s="76" t="s">
        <v>85</v>
      </c>
      <c r="D10" s="43"/>
      <c r="E10" s="50"/>
      <c r="F10" s="51">
        <v>12</v>
      </c>
      <c r="G10" s="43">
        <f t="shared" si="0"/>
        <v>1</v>
      </c>
      <c r="H10" s="43">
        <f t="shared" si="1"/>
        <v>1</v>
      </c>
      <c r="I10" s="43">
        <f t="shared" si="2"/>
        <v>0</v>
      </c>
      <c r="J10" s="51">
        <v>26</v>
      </c>
      <c r="K10" s="43">
        <f t="shared" si="3"/>
        <v>1</v>
      </c>
      <c r="L10" s="43">
        <f t="shared" si="4"/>
        <v>1</v>
      </c>
      <c r="M10" s="43">
        <f t="shared" si="5"/>
        <v>1</v>
      </c>
      <c r="N10" s="51">
        <v>20</v>
      </c>
      <c r="O10" s="43">
        <f t="shared" si="6"/>
        <v>1</v>
      </c>
      <c r="P10" s="43">
        <f t="shared" si="7"/>
        <v>0</v>
      </c>
      <c r="Q10" s="43">
        <f t="shared" si="8"/>
        <v>0</v>
      </c>
      <c r="R10" s="52">
        <v>58</v>
      </c>
      <c r="S10" s="30"/>
      <c r="T10" s="129"/>
      <c r="U10" s="93"/>
      <c r="V10" s="93"/>
      <c r="W10" s="93"/>
      <c r="X10" s="93"/>
      <c r="Y10" s="93"/>
      <c r="Z10" s="41"/>
      <c r="AA10" s="41"/>
      <c r="AB10" s="41"/>
      <c r="AC10" s="41"/>
      <c r="AD10" s="41"/>
      <c r="AE10" s="41"/>
      <c r="AF10" s="41"/>
      <c r="AG10" s="41"/>
      <c r="AH10" s="41"/>
      <c r="AI10" s="41"/>
    </row>
    <row r="11" spans="1:35" ht="19.5" customHeight="1">
      <c r="A11" s="21">
        <v>5</v>
      </c>
      <c r="B11" s="75" t="s">
        <v>86</v>
      </c>
      <c r="C11" s="76" t="s">
        <v>87</v>
      </c>
      <c r="D11" s="43"/>
      <c r="E11" s="50"/>
      <c r="F11" s="51">
        <v>10</v>
      </c>
      <c r="G11" s="43">
        <f t="shared" si="0"/>
        <v>1</v>
      </c>
      <c r="H11" s="43">
        <f t="shared" si="1"/>
        <v>0</v>
      </c>
      <c r="I11" s="43">
        <f t="shared" si="2"/>
        <v>0</v>
      </c>
      <c r="J11" s="51">
        <v>18</v>
      </c>
      <c r="K11" s="43">
        <f t="shared" si="3"/>
        <v>0</v>
      </c>
      <c r="L11" s="43">
        <f t="shared" si="4"/>
        <v>0</v>
      </c>
      <c r="M11" s="43">
        <f t="shared" si="5"/>
        <v>0</v>
      </c>
      <c r="N11" s="51">
        <v>19</v>
      </c>
      <c r="O11" s="43">
        <f t="shared" si="6"/>
        <v>0</v>
      </c>
      <c r="P11" s="43">
        <f t="shared" si="7"/>
        <v>0</v>
      </c>
      <c r="Q11" s="43">
        <f t="shared" si="8"/>
        <v>0</v>
      </c>
      <c r="R11" s="52">
        <v>47</v>
      </c>
      <c r="S11" s="30"/>
      <c r="T11" s="129"/>
      <c r="U11" s="93"/>
      <c r="V11" s="93"/>
      <c r="W11" s="93"/>
      <c r="X11" s="93"/>
      <c r="Y11" s="93"/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1:35" ht="19.5" customHeight="1">
      <c r="A12" s="21">
        <v>6</v>
      </c>
      <c r="B12" s="75" t="s">
        <v>88</v>
      </c>
      <c r="C12" s="76" t="s">
        <v>89</v>
      </c>
      <c r="D12" s="43"/>
      <c r="E12" s="50"/>
      <c r="F12" s="51">
        <v>11</v>
      </c>
      <c r="G12" s="43">
        <f t="shared" si="0"/>
        <v>1</v>
      </c>
      <c r="H12" s="43">
        <f t="shared" si="1"/>
        <v>0</v>
      </c>
      <c r="I12" s="43">
        <f t="shared" si="2"/>
        <v>0</v>
      </c>
      <c r="J12" s="51">
        <v>23</v>
      </c>
      <c r="K12" s="43">
        <f t="shared" si="3"/>
        <v>1</v>
      </c>
      <c r="L12" s="43">
        <f t="shared" si="4"/>
        <v>1</v>
      </c>
      <c r="M12" s="43">
        <f t="shared" si="5"/>
        <v>0</v>
      </c>
      <c r="N12" s="51">
        <v>22</v>
      </c>
      <c r="O12" s="43">
        <f t="shared" si="6"/>
        <v>1</v>
      </c>
      <c r="P12" s="43">
        <f t="shared" si="7"/>
        <v>0</v>
      </c>
      <c r="Q12" s="43">
        <f t="shared" si="8"/>
        <v>0</v>
      </c>
      <c r="R12" s="52">
        <v>56</v>
      </c>
      <c r="S12" s="30"/>
      <c r="T12" s="129"/>
      <c r="U12" s="93"/>
      <c r="V12" s="93"/>
      <c r="W12" s="93"/>
      <c r="X12" s="93"/>
      <c r="Y12" s="93"/>
      <c r="Z12" s="41"/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35" ht="19.5" customHeight="1">
      <c r="A13" s="21">
        <v>7</v>
      </c>
      <c r="B13" s="75" t="s">
        <v>90</v>
      </c>
      <c r="C13" s="76" t="s">
        <v>91</v>
      </c>
      <c r="D13" s="43"/>
      <c r="E13" s="50"/>
      <c r="F13" s="51">
        <v>10</v>
      </c>
      <c r="G13" s="43">
        <f t="shared" si="0"/>
        <v>1</v>
      </c>
      <c r="H13" s="43">
        <f t="shared" si="1"/>
        <v>0</v>
      </c>
      <c r="I13" s="43">
        <f t="shared" si="2"/>
        <v>0</v>
      </c>
      <c r="J13" s="51">
        <v>20</v>
      </c>
      <c r="K13" s="43">
        <f t="shared" si="3"/>
        <v>1</v>
      </c>
      <c r="L13" s="43">
        <f t="shared" si="4"/>
        <v>0</v>
      </c>
      <c r="M13" s="43">
        <f t="shared" si="5"/>
        <v>0</v>
      </c>
      <c r="N13" s="51">
        <v>21</v>
      </c>
      <c r="O13" s="43">
        <f t="shared" si="6"/>
        <v>1</v>
      </c>
      <c r="P13" s="43">
        <f t="shared" si="7"/>
        <v>0</v>
      </c>
      <c r="Q13" s="43">
        <f t="shared" si="8"/>
        <v>0</v>
      </c>
      <c r="R13" s="52">
        <v>51</v>
      </c>
      <c r="S13" s="30"/>
      <c r="T13" s="129"/>
      <c r="U13" s="93"/>
      <c r="V13" s="93"/>
      <c r="W13" s="93"/>
      <c r="X13" s="93"/>
      <c r="Y13" s="93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ht="19.5" customHeight="1">
      <c r="A14" s="21">
        <v>8</v>
      </c>
      <c r="B14" s="75" t="s">
        <v>92</v>
      </c>
      <c r="C14" s="76" t="s">
        <v>93</v>
      </c>
      <c r="D14" s="43"/>
      <c r="E14" s="50"/>
      <c r="F14" s="51">
        <v>13</v>
      </c>
      <c r="G14" s="43">
        <f t="shared" si="0"/>
        <v>1</v>
      </c>
      <c r="H14" s="43">
        <f t="shared" si="1"/>
        <v>1</v>
      </c>
      <c r="I14" s="43">
        <f t="shared" si="2"/>
        <v>1</v>
      </c>
      <c r="J14" s="51">
        <v>25</v>
      </c>
      <c r="K14" s="43">
        <f t="shared" si="3"/>
        <v>1</v>
      </c>
      <c r="L14" s="43">
        <f t="shared" si="4"/>
        <v>1</v>
      </c>
      <c r="M14" s="43">
        <f t="shared" si="5"/>
        <v>0</v>
      </c>
      <c r="N14" s="51">
        <v>25</v>
      </c>
      <c r="O14" s="43">
        <f t="shared" si="6"/>
        <v>1</v>
      </c>
      <c r="P14" s="43">
        <f t="shared" si="7"/>
        <v>1</v>
      </c>
      <c r="Q14" s="43">
        <f t="shared" si="8"/>
        <v>0</v>
      </c>
      <c r="R14" s="52">
        <v>63</v>
      </c>
      <c r="S14" s="30"/>
      <c r="T14" s="129"/>
      <c r="U14" s="93"/>
      <c r="V14" s="93"/>
      <c r="W14" s="93"/>
      <c r="X14" s="93"/>
      <c r="Y14" s="93"/>
      <c r="Z14" s="41"/>
      <c r="AA14" s="41"/>
      <c r="AB14" s="41"/>
      <c r="AC14" s="41"/>
      <c r="AD14" s="41"/>
      <c r="AE14" s="41"/>
      <c r="AF14" s="41"/>
      <c r="AG14" s="41"/>
      <c r="AH14" s="41"/>
      <c r="AI14" s="41"/>
    </row>
    <row r="15" spans="1:35" ht="19.5" customHeight="1">
      <c r="A15" s="21">
        <v>9</v>
      </c>
      <c r="B15" s="75" t="s">
        <v>94</v>
      </c>
      <c r="C15" s="76" t="s">
        <v>95</v>
      </c>
      <c r="D15" s="43"/>
      <c r="E15" s="50"/>
      <c r="F15" s="51">
        <v>14</v>
      </c>
      <c r="G15" s="43">
        <f t="shared" si="0"/>
        <v>1</v>
      </c>
      <c r="H15" s="43">
        <f t="shared" si="1"/>
        <v>1</v>
      </c>
      <c r="I15" s="43">
        <f t="shared" si="2"/>
        <v>1</v>
      </c>
      <c r="J15" s="51">
        <v>27</v>
      </c>
      <c r="K15" s="43">
        <f t="shared" si="3"/>
        <v>1</v>
      </c>
      <c r="L15" s="43">
        <f t="shared" si="4"/>
        <v>1</v>
      </c>
      <c r="M15" s="43">
        <f t="shared" si="5"/>
        <v>1</v>
      </c>
      <c r="N15" s="51">
        <v>27</v>
      </c>
      <c r="O15" s="43">
        <f t="shared" si="6"/>
        <v>1</v>
      </c>
      <c r="P15" s="43">
        <f t="shared" si="7"/>
        <v>1</v>
      </c>
      <c r="Q15" s="43">
        <f t="shared" si="8"/>
        <v>1</v>
      </c>
      <c r="R15" s="52">
        <v>68</v>
      </c>
      <c r="S15" s="30"/>
      <c r="T15" s="129"/>
      <c r="U15" s="93"/>
      <c r="V15" s="93"/>
      <c r="W15" s="93"/>
      <c r="X15" s="93"/>
      <c r="Y15" s="93"/>
      <c r="Z15" s="41"/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35" ht="19.5" customHeight="1">
      <c r="A16" s="21">
        <v>10</v>
      </c>
      <c r="B16" s="75" t="s">
        <v>96</v>
      </c>
      <c r="C16" s="76" t="s">
        <v>97</v>
      </c>
      <c r="D16" s="43"/>
      <c r="E16" s="50"/>
      <c r="F16" s="51">
        <v>12</v>
      </c>
      <c r="G16" s="43">
        <f t="shared" si="0"/>
        <v>1</v>
      </c>
      <c r="H16" s="43">
        <f t="shared" si="1"/>
        <v>1</v>
      </c>
      <c r="I16" s="43">
        <f t="shared" si="2"/>
        <v>0</v>
      </c>
      <c r="J16" s="51">
        <v>23</v>
      </c>
      <c r="K16" s="43">
        <f t="shared" si="3"/>
        <v>1</v>
      </c>
      <c r="L16" s="43">
        <f t="shared" si="4"/>
        <v>1</v>
      </c>
      <c r="M16" s="43">
        <f t="shared" si="5"/>
        <v>0</v>
      </c>
      <c r="N16" s="51">
        <v>23</v>
      </c>
      <c r="O16" s="43">
        <f t="shared" si="6"/>
        <v>1</v>
      </c>
      <c r="P16" s="43">
        <f t="shared" si="7"/>
        <v>1</v>
      </c>
      <c r="Q16" s="43">
        <f t="shared" si="8"/>
        <v>0</v>
      </c>
      <c r="R16" s="52">
        <v>58</v>
      </c>
      <c r="S16" s="30"/>
      <c r="T16" s="129"/>
      <c r="U16" s="93"/>
      <c r="V16" s="93"/>
      <c r="W16" s="93"/>
      <c r="X16" s="93"/>
      <c r="Y16" s="93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 ht="19.5" customHeight="1">
      <c r="A17" s="21">
        <v>11</v>
      </c>
      <c r="B17" s="75" t="s">
        <v>98</v>
      </c>
      <c r="C17" s="76" t="s">
        <v>99</v>
      </c>
      <c r="D17" s="43"/>
      <c r="E17" s="50"/>
      <c r="F17" s="51">
        <v>10</v>
      </c>
      <c r="G17" s="43">
        <f t="shared" si="0"/>
        <v>1</v>
      </c>
      <c r="H17" s="43">
        <f t="shared" si="1"/>
        <v>0</v>
      </c>
      <c r="I17" s="43">
        <f t="shared" si="2"/>
        <v>0</v>
      </c>
      <c r="J17" s="51">
        <v>20</v>
      </c>
      <c r="K17" s="43">
        <f t="shared" si="3"/>
        <v>1</v>
      </c>
      <c r="L17" s="43">
        <f t="shared" si="4"/>
        <v>0</v>
      </c>
      <c r="M17" s="43">
        <f t="shared" si="5"/>
        <v>0</v>
      </c>
      <c r="N17" s="51">
        <v>21</v>
      </c>
      <c r="O17" s="43">
        <f t="shared" si="6"/>
        <v>1</v>
      </c>
      <c r="P17" s="43">
        <f t="shared" si="7"/>
        <v>0</v>
      </c>
      <c r="Q17" s="43">
        <f t="shared" si="8"/>
        <v>0</v>
      </c>
      <c r="R17" s="52">
        <v>51</v>
      </c>
      <c r="S17" s="30"/>
      <c r="T17" s="129"/>
      <c r="U17" s="93"/>
      <c r="V17" s="93"/>
      <c r="W17" s="93"/>
      <c r="X17" s="93"/>
      <c r="Y17" s="93"/>
      <c r="Z17" s="41"/>
      <c r="AA17" s="41"/>
      <c r="AB17" s="41"/>
      <c r="AC17" s="41"/>
      <c r="AD17" s="41"/>
      <c r="AE17" s="41"/>
      <c r="AF17" s="41"/>
      <c r="AG17" s="41"/>
      <c r="AH17" s="41"/>
      <c r="AI17" s="41"/>
    </row>
    <row r="18" spans="1:35" ht="19.5" customHeight="1">
      <c r="A18" s="21">
        <v>12</v>
      </c>
      <c r="B18" s="75" t="s">
        <v>100</v>
      </c>
      <c r="C18" s="76" t="s">
        <v>101</v>
      </c>
      <c r="D18" s="43"/>
      <c r="E18" s="50"/>
      <c r="F18" s="51">
        <v>12</v>
      </c>
      <c r="G18" s="43">
        <f t="shared" si="0"/>
        <v>1</v>
      </c>
      <c r="H18" s="43">
        <f t="shared" si="1"/>
        <v>1</v>
      </c>
      <c r="I18" s="43">
        <f t="shared" si="2"/>
        <v>0</v>
      </c>
      <c r="J18" s="51">
        <v>23</v>
      </c>
      <c r="K18" s="43">
        <f t="shared" si="3"/>
        <v>1</v>
      </c>
      <c r="L18" s="43">
        <f t="shared" si="4"/>
        <v>1</v>
      </c>
      <c r="M18" s="43">
        <f t="shared" si="5"/>
        <v>0</v>
      </c>
      <c r="N18" s="51">
        <v>26</v>
      </c>
      <c r="O18" s="43">
        <f t="shared" si="6"/>
        <v>1</v>
      </c>
      <c r="P18" s="43">
        <f t="shared" si="7"/>
        <v>1</v>
      </c>
      <c r="Q18" s="43">
        <f t="shared" si="8"/>
        <v>1</v>
      </c>
      <c r="R18" s="52">
        <v>61</v>
      </c>
      <c r="S18" s="30"/>
      <c r="T18" s="129"/>
      <c r="U18" s="93"/>
      <c r="V18" s="93"/>
      <c r="W18" s="93"/>
      <c r="X18" s="93"/>
      <c r="Y18" s="93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5" ht="19.5" customHeight="1">
      <c r="A19" s="21">
        <v>13</v>
      </c>
      <c r="B19" s="75" t="s">
        <v>102</v>
      </c>
      <c r="C19" s="76" t="s">
        <v>103</v>
      </c>
      <c r="D19" s="43"/>
      <c r="E19" s="50"/>
      <c r="F19" s="51">
        <v>14</v>
      </c>
      <c r="G19" s="79">
        <f t="shared" si="0"/>
        <v>1</v>
      </c>
      <c r="H19" s="79">
        <f t="shared" si="1"/>
        <v>1</v>
      </c>
      <c r="I19" s="79">
        <f t="shared" si="2"/>
        <v>1</v>
      </c>
      <c r="J19" s="80">
        <v>28</v>
      </c>
      <c r="K19" s="79">
        <f t="shared" si="3"/>
        <v>1</v>
      </c>
      <c r="L19" s="79">
        <f t="shared" si="4"/>
        <v>1</v>
      </c>
      <c r="M19" s="79">
        <f t="shared" si="5"/>
        <v>1</v>
      </c>
      <c r="N19" s="80">
        <v>28</v>
      </c>
      <c r="O19" s="79">
        <f t="shared" si="6"/>
        <v>1</v>
      </c>
      <c r="P19" s="79">
        <f t="shared" si="7"/>
        <v>1</v>
      </c>
      <c r="Q19" s="79">
        <f t="shared" si="8"/>
        <v>1</v>
      </c>
      <c r="R19" s="52">
        <v>70</v>
      </c>
      <c r="S19" s="30"/>
      <c r="T19" s="129"/>
      <c r="U19" s="93"/>
      <c r="V19" s="93"/>
      <c r="W19" s="93"/>
      <c r="X19" s="93"/>
      <c r="Y19" s="93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ht="15.75" customHeight="1">
      <c r="A20" s="41"/>
      <c r="B20" s="41"/>
      <c r="C20" s="41"/>
      <c r="D20" s="41"/>
      <c r="E20" s="41"/>
      <c r="F20" s="41"/>
      <c r="G20" s="78">
        <f>SUM(G7:G19)</f>
        <v>13</v>
      </c>
      <c r="H20" s="78">
        <f>SUM(H7:H19)</f>
        <v>8</v>
      </c>
      <c r="I20" s="78">
        <f>SUM(I7:I19)</f>
        <v>4</v>
      </c>
      <c r="J20" s="78"/>
      <c r="K20" s="78">
        <f>SUM(K7:K19)</f>
        <v>12</v>
      </c>
      <c r="L20" s="78">
        <f>SUM(L7:L19)</f>
        <v>9</v>
      </c>
      <c r="M20" s="78">
        <f>SUM(M7:M19)</f>
        <v>4</v>
      </c>
      <c r="N20" s="78"/>
      <c r="O20" s="78">
        <f>SUM(O7:O19)</f>
        <v>12</v>
      </c>
      <c r="P20" s="78">
        <f>SUM(P7:P19)</f>
        <v>7</v>
      </c>
      <c r="Q20" s="78">
        <f>SUM(Q7:Q19)</f>
        <v>4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ht="15.75" customHeight="1">
      <c r="A21" s="41"/>
      <c r="B21" s="41"/>
      <c r="C21" s="41"/>
      <c r="D21" s="41"/>
      <c r="E21" s="41"/>
      <c r="F21" s="41"/>
      <c r="G21" s="78">
        <f>IF(G20/13&gt;=0.7,1,0)</f>
        <v>1</v>
      </c>
      <c r="H21" s="78">
        <f>IF(H20/13&gt;=0.7,1,0)</f>
        <v>0</v>
      </c>
      <c r="I21" s="78">
        <f>IF(I20/13&gt;=0.7,1,0)</f>
        <v>0</v>
      </c>
      <c r="J21" s="78"/>
      <c r="K21" s="78">
        <f>IF(K20/13&gt;=0.7,1,0)</f>
        <v>1</v>
      </c>
      <c r="L21" s="78">
        <f>IF(L20/13&gt;=0.7,1,0)</f>
        <v>0</v>
      </c>
      <c r="M21" s="78">
        <f>IF(M20/13&gt;=0.7,1,0)</f>
        <v>0</v>
      </c>
      <c r="N21" s="78"/>
      <c r="O21" s="78">
        <f>IF(O20/13&gt;=0.7,1,0)</f>
        <v>1</v>
      </c>
      <c r="P21" s="78">
        <f>IF(P20/13&gt;=0.7,1,0)</f>
        <v>0</v>
      </c>
      <c r="Q21" s="78">
        <f>IF(Q20/13&gt;=0.7,1,0)</f>
        <v>0</v>
      </c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ht="15.7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ht="15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ht="15.7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ht="15.7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ht="15.7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ht="15.7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ht="15.7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ht="15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15.7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1:35" ht="15.7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ht="15.7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 ht="15.7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ht="15.7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1:35" ht="15.7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1:35" ht="15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1:35" ht="15.7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1:35" ht="15.7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1:35" ht="15.7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1:35" ht="15.7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1:35" ht="15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1:35" ht="15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 ht="15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</row>
    <row r="44" spans="1:35" ht="15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</row>
    <row r="45" spans="1:35" ht="15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5" ht="15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</row>
    <row r="47" spans="1:35" ht="15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</row>
    <row r="48" spans="1:35" ht="15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</row>
    <row r="49" spans="1:35" ht="15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</row>
    <row r="50" spans="1:35" ht="15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</row>
    <row r="51" spans="1:35" ht="15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</row>
    <row r="52" spans="1:35" ht="15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</row>
    <row r="53" spans="1:35" ht="15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</row>
    <row r="54" spans="1:35" ht="15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</row>
    <row r="55" spans="1:35" ht="15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</row>
    <row r="56" spans="1:35" ht="15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</row>
    <row r="57" spans="1:35" ht="15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</row>
    <row r="58" spans="1:35" ht="15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</row>
    <row r="59" spans="1:35" ht="15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</row>
    <row r="60" spans="1:35" ht="15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</row>
    <row r="61" spans="1:35" ht="15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</row>
    <row r="62" spans="1:35" ht="15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</row>
    <row r="63" spans="1:35" ht="15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</row>
    <row r="64" spans="1:35" ht="15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</row>
    <row r="65" spans="1:35" ht="15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</row>
    <row r="66" spans="1:35" ht="15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</row>
    <row r="67" spans="1:35" ht="15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</row>
    <row r="68" spans="1:35" ht="15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</row>
    <row r="69" spans="1:35" ht="15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</row>
    <row r="70" spans="1:35" ht="15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</row>
    <row r="71" spans="1:35" ht="15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</row>
    <row r="72" spans="1:35" ht="15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</row>
    <row r="73" spans="1:35" ht="15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</row>
    <row r="74" spans="1:35" ht="15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</row>
    <row r="75" spans="1:35" ht="15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</row>
    <row r="76" spans="1:35" ht="15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</row>
    <row r="77" spans="1:35" ht="15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</row>
    <row r="78" spans="1:35" ht="15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</row>
    <row r="79" spans="1:35" ht="15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35" ht="15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</row>
    <row r="81" spans="1:35" ht="15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1:35" ht="15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1:35" ht="15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1:35" ht="15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1:35" ht="15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</row>
    <row r="86" spans="1:35" ht="15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1:35" ht="15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  <row r="88" spans="1:35" ht="15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</row>
    <row r="89" spans="1:35" ht="15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</row>
    <row r="90" spans="1:35" ht="15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</row>
    <row r="91" spans="1:35" ht="15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</row>
    <row r="92" spans="1:35" ht="15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</row>
    <row r="93" spans="1:35" ht="15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</row>
    <row r="94" spans="1:35" ht="15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</row>
    <row r="95" spans="1:35" ht="15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</row>
    <row r="96" spans="1:35" ht="15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</row>
    <row r="97" spans="1:35" ht="15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</row>
    <row r="98" spans="1:35" ht="15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</row>
    <row r="99" spans="1:35" ht="15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</row>
    <row r="100" spans="1:35" ht="15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</row>
    <row r="101" spans="1:35" ht="15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</row>
    <row r="102" spans="1:35" ht="15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</row>
    <row r="103" spans="1:35" ht="15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</row>
    <row r="104" spans="1:35" ht="15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</row>
    <row r="105" spans="1:35" ht="15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</row>
    <row r="106" spans="1:35" ht="15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</row>
    <row r="107" spans="1:35" ht="15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</row>
    <row r="108" spans="1:35" ht="15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</row>
    <row r="109" spans="1:35" ht="15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</row>
    <row r="110" spans="1:35" ht="15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</row>
    <row r="111" spans="1:35" ht="15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</row>
    <row r="112" spans="1:35" ht="15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</row>
    <row r="113" spans="1:35" ht="15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</row>
    <row r="114" spans="1:35" ht="15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</row>
    <row r="115" spans="1:35" ht="15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</row>
    <row r="116" spans="1:35" ht="15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</row>
    <row r="117" spans="1:35" ht="15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</row>
    <row r="118" spans="1:35" ht="15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</row>
    <row r="119" spans="1:35" ht="15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</row>
    <row r="120" spans="1:35" ht="15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</row>
    <row r="121" spans="1:35" ht="15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</row>
    <row r="122" spans="1:35" ht="15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</row>
    <row r="123" spans="1:35" ht="15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</row>
    <row r="124" spans="1:35" ht="15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</row>
    <row r="125" spans="1:35" ht="15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</row>
    <row r="126" spans="1:35" ht="15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</row>
    <row r="127" spans="1:35" ht="15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</row>
    <row r="128" spans="1:35" ht="15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</row>
    <row r="129" spans="1:35" ht="15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</row>
    <row r="130" spans="1:35" ht="15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</row>
    <row r="131" spans="1:35" ht="15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</row>
    <row r="132" spans="1:35" ht="15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</row>
    <row r="133" spans="1:35" ht="15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</row>
    <row r="134" spans="1:35" ht="15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</row>
    <row r="135" spans="1:35" ht="15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</row>
    <row r="136" spans="1:35" ht="15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</row>
    <row r="137" spans="1:35" ht="15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</row>
    <row r="138" spans="1:35" ht="15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</row>
    <row r="139" spans="1:35" ht="15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</row>
    <row r="140" spans="1:35" ht="15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</row>
    <row r="141" spans="1:35" ht="15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</row>
    <row r="142" spans="1:35" ht="15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</row>
    <row r="143" spans="1:35" ht="15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</row>
    <row r="144" spans="1:35" ht="15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</row>
    <row r="145" spans="1:35" ht="15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</row>
    <row r="146" spans="1:35" ht="15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</row>
    <row r="147" spans="1:35" ht="15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</row>
    <row r="148" spans="1:35" ht="15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</row>
    <row r="149" spans="1:35" ht="15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</row>
    <row r="150" spans="1:35" ht="15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</row>
    <row r="151" spans="1:35" ht="15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</row>
    <row r="152" spans="1:35" ht="15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</row>
    <row r="153" spans="1:35" ht="15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</row>
    <row r="154" spans="1:35" ht="15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</row>
    <row r="155" spans="1:35" ht="15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</row>
    <row r="156" spans="1:35" ht="15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</row>
    <row r="157" spans="1:35" ht="15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</row>
    <row r="158" spans="1:35" ht="15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</row>
    <row r="159" spans="1:35" ht="15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</row>
    <row r="160" spans="1:35" ht="15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</row>
    <row r="161" spans="1:35" ht="15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</row>
    <row r="162" spans="1:35" ht="15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</row>
    <row r="163" spans="1:35" ht="15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</row>
    <row r="164" spans="1:35" ht="15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</row>
    <row r="165" spans="1:35" ht="15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</row>
    <row r="166" spans="1:35" ht="15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</row>
    <row r="167" spans="1:35" ht="15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</row>
    <row r="168" spans="1:35" ht="15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</row>
    <row r="169" spans="1:35" ht="15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</row>
    <row r="170" spans="1:35" ht="15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</row>
    <row r="171" spans="1:35" ht="15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</row>
    <row r="172" spans="1:35" ht="15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</row>
    <row r="173" spans="1:35" ht="15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</row>
    <row r="174" spans="1:35" ht="15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</row>
    <row r="175" spans="1:35" ht="15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</row>
    <row r="176" spans="1:35" ht="15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</row>
    <row r="177" spans="1:35" ht="15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</row>
    <row r="178" spans="1:35" ht="15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</row>
    <row r="179" spans="1:35" ht="15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</row>
    <row r="180" spans="1:35" ht="15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</row>
    <row r="181" spans="1:35" ht="15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</row>
    <row r="182" spans="1:35" ht="15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</row>
    <row r="183" spans="1:35" ht="15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</row>
    <row r="184" spans="1:35" ht="15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</row>
    <row r="185" spans="1:35" ht="15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</row>
    <row r="186" spans="1:35" ht="15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</row>
    <row r="187" spans="1:35" ht="15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</row>
    <row r="188" spans="1:35" ht="15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</row>
    <row r="189" spans="1:35" ht="15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</row>
    <row r="190" spans="1:35" ht="15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</row>
    <row r="191" spans="1:35" ht="15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</row>
    <row r="192" spans="1:35" ht="15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</row>
    <row r="193" spans="1:35" ht="15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</row>
    <row r="194" spans="1:35" ht="15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</row>
    <row r="195" spans="1:35" ht="15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</row>
    <row r="196" spans="1:35" ht="15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</row>
    <row r="197" spans="1:35" ht="15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</row>
    <row r="198" spans="1:35" ht="15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</row>
    <row r="199" spans="1:35" ht="15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</row>
    <row r="200" spans="1:35" ht="15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</row>
    <row r="201" spans="1:35" ht="15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</row>
    <row r="202" spans="1:35" ht="15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</row>
    <row r="203" spans="1:35" ht="15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</row>
    <row r="204" spans="1:35" ht="15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</row>
    <row r="205" spans="1:35" ht="15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</row>
    <row r="206" spans="1:35" ht="15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</row>
    <row r="207" spans="1:35" ht="15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</row>
    <row r="208" spans="1:35" ht="15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</row>
    <row r="209" spans="1:35" ht="15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</row>
    <row r="210" spans="1:35" ht="15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</row>
    <row r="211" spans="1:35" ht="15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</row>
    <row r="212" spans="1:35" ht="15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</row>
    <row r="213" spans="1:35" ht="15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</row>
    <row r="214" spans="1:35" ht="15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</row>
    <row r="215" spans="1:35" ht="15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</row>
    <row r="216" spans="1:35" ht="15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</row>
    <row r="217" spans="1:35" ht="15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</row>
    <row r="218" spans="1:35" ht="15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</row>
    <row r="219" spans="1:35" ht="15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</row>
    <row r="220" spans="1:35" ht="15.75" customHeight="1"/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7" priority="2" operator="equal">
      <formula>0</formula>
    </cfRule>
  </conditionalFormatting>
  <conditionalFormatting sqref="R7:R19">
    <cfRule type="containsText" dxfId="6" priority="5" operator="containsText" text="AB">
      <formula>NOT(ISERROR(SEARCH(("AB"),(R7))))</formula>
    </cfRule>
  </conditionalFormatting>
  <conditionalFormatting sqref="T7:T19">
    <cfRule type="containsText" dxfId="1" priority="1" operator="containsText" text="AB">
      <formula>NOT(ISERROR(SEARCH(("AB"),(T7))))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F11" sqref="F11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2" t="s">
        <v>67</v>
      </c>
      <c r="B1" s="110"/>
      <c r="C1" s="110"/>
      <c r="D1" s="110"/>
      <c r="E1" s="110"/>
    </row>
    <row r="2" spans="1:5" ht="75.75" customHeight="1">
      <c r="A2" s="45" t="s">
        <v>59</v>
      </c>
      <c r="B2" s="45" t="s">
        <v>60</v>
      </c>
      <c r="C2" s="45" t="s">
        <v>61</v>
      </c>
      <c r="D2" s="31" t="s">
        <v>62</v>
      </c>
      <c r="E2" s="68" t="s">
        <v>63</v>
      </c>
    </row>
    <row r="3" spans="1:5" ht="16.5" customHeight="1">
      <c r="A3" s="21">
        <v>1</v>
      </c>
      <c r="B3" s="75" t="s">
        <v>78</v>
      </c>
      <c r="C3" s="76" t="s">
        <v>79</v>
      </c>
      <c r="D3" s="82">
        <f>'MID Term 2'!R7</f>
        <v>51</v>
      </c>
      <c r="E3" s="70" t="str">
        <f>IF(D3&lt;50,"Y","N")</f>
        <v>N</v>
      </c>
    </row>
    <row r="4" spans="1:5" ht="16.5" customHeight="1">
      <c r="A4" s="21">
        <v>2</v>
      </c>
      <c r="B4" s="75" t="s">
        <v>80</v>
      </c>
      <c r="C4" s="76" t="s">
        <v>81</v>
      </c>
      <c r="D4" s="82">
        <f>'MID Term 2'!R8</f>
        <v>65</v>
      </c>
      <c r="E4" s="70" t="str">
        <f t="shared" ref="E4:E15" si="0">IF(D4&lt;50,"Y","N")</f>
        <v>N</v>
      </c>
    </row>
    <row r="5" spans="1:5" ht="16.5" customHeight="1">
      <c r="A5" s="21">
        <v>3</v>
      </c>
      <c r="B5" s="75" t="s">
        <v>82</v>
      </c>
      <c r="C5" s="76" t="s">
        <v>83</v>
      </c>
      <c r="D5" s="82">
        <f>'MID Term 2'!R9</f>
        <v>58</v>
      </c>
      <c r="E5" s="70" t="str">
        <f t="shared" si="0"/>
        <v>N</v>
      </c>
    </row>
    <row r="6" spans="1:5" ht="16.5" customHeight="1">
      <c r="A6" s="21">
        <v>4</v>
      </c>
      <c r="B6" s="75" t="s">
        <v>84</v>
      </c>
      <c r="C6" s="76" t="s">
        <v>85</v>
      </c>
      <c r="D6" s="82">
        <f>'MID Term 2'!R10</f>
        <v>58</v>
      </c>
      <c r="E6" s="70" t="str">
        <f t="shared" si="0"/>
        <v>N</v>
      </c>
    </row>
    <row r="7" spans="1:5" ht="16.5" customHeight="1">
      <c r="A7" s="21">
        <v>5</v>
      </c>
      <c r="B7" s="75" t="s">
        <v>86</v>
      </c>
      <c r="C7" s="76" t="s">
        <v>87</v>
      </c>
      <c r="D7" s="82">
        <f>'MID Term 2'!R11</f>
        <v>47</v>
      </c>
      <c r="E7" s="70" t="str">
        <f t="shared" si="0"/>
        <v>Y</v>
      </c>
    </row>
    <row r="8" spans="1:5" ht="16.5" customHeight="1">
      <c r="A8" s="21">
        <v>6</v>
      </c>
      <c r="B8" s="75" t="s">
        <v>88</v>
      </c>
      <c r="C8" s="76" t="s">
        <v>89</v>
      </c>
      <c r="D8" s="82">
        <f>'MID Term 2'!R12</f>
        <v>56</v>
      </c>
      <c r="E8" s="70" t="str">
        <f t="shared" si="0"/>
        <v>N</v>
      </c>
    </row>
    <row r="9" spans="1:5" ht="16.5" customHeight="1">
      <c r="A9" s="21">
        <v>7</v>
      </c>
      <c r="B9" s="75" t="s">
        <v>90</v>
      </c>
      <c r="C9" s="76" t="s">
        <v>91</v>
      </c>
      <c r="D9" s="82">
        <f>'MID Term 2'!R13</f>
        <v>51</v>
      </c>
      <c r="E9" s="70" t="str">
        <f t="shared" si="0"/>
        <v>N</v>
      </c>
    </row>
    <row r="10" spans="1:5" ht="16.5" customHeight="1">
      <c r="A10" s="21">
        <v>8</v>
      </c>
      <c r="B10" s="75" t="s">
        <v>92</v>
      </c>
      <c r="C10" s="76" t="s">
        <v>93</v>
      </c>
      <c r="D10" s="82">
        <f>'MID Term 2'!R14</f>
        <v>63</v>
      </c>
      <c r="E10" s="70" t="str">
        <f t="shared" si="0"/>
        <v>N</v>
      </c>
    </row>
    <row r="11" spans="1:5" ht="16.5" customHeight="1">
      <c r="A11" s="21">
        <v>9</v>
      </c>
      <c r="B11" s="75" t="s">
        <v>94</v>
      </c>
      <c r="C11" s="76" t="s">
        <v>95</v>
      </c>
      <c r="D11" s="82">
        <f>'MID Term 2'!R15</f>
        <v>68</v>
      </c>
      <c r="E11" s="70" t="str">
        <f t="shared" si="0"/>
        <v>N</v>
      </c>
    </row>
    <row r="12" spans="1:5" ht="16.5" customHeight="1">
      <c r="A12" s="21">
        <v>10</v>
      </c>
      <c r="B12" s="75" t="s">
        <v>96</v>
      </c>
      <c r="C12" s="76" t="s">
        <v>97</v>
      </c>
      <c r="D12" s="82">
        <f>'MID Term 2'!R16</f>
        <v>58</v>
      </c>
      <c r="E12" s="70" t="str">
        <f t="shared" si="0"/>
        <v>N</v>
      </c>
    </row>
    <row r="13" spans="1:5" ht="16.5" customHeight="1">
      <c r="A13" s="21">
        <v>11</v>
      </c>
      <c r="B13" s="75" t="s">
        <v>98</v>
      </c>
      <c r="C13" s="76" t="s">
        <v>99</v>
      </c>
      <c r="D13" s="82">
        <f>'MID Term 2'!R17</f>
        <v>51</v>
      </c>
      <c r="E13" s="70" t="str">
        <f t="shared" si="0"/>
        <v>N</v>
      </c>
    </row>
    <row r="14" spans="1:5" ht="16.5" customHeight="1">
      <c r="A14" s="21">
        <v>12</v>
      </c>
      <c r="B14" s="75" t="s">
        <v>100</v>
      </c>
      <c r="C14" s="76" t="s">
        <v>101</v>
      </c>
      <c r="D14" s="82">
        <f>'MID Term 2'!R18</f>
        <v>61</v>
      </c>
      <c r="E14" s="70" t="str">
        <f t="shared" si="0"/>
        <v>N</v>
      </c>
    </row>
    <row r="15" spans="1:5" ht="16.5" customHeight="1">
      <c r="A15" s="21">
        <v>13</v>
      </c>
      <c r="B15" s="75" t="s">
        <v>102</v>
      </c>
      <c r="C15" s="76" t="s">
        <v>103</v>
      </c>
      <c r="D15" s="82">
        <f>'MID Term 2'!R19</f>
        <v>70</v>
      </c>
      <c r="E15" s="70" t="str">
        <f t="shared" si="0"/>
        <v>N</v>
      </c>
    </row>
    <row r="16" spans="1:5" ht="13.5" customHeight="1">
      <c r="E16" s="47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A4" sqref="A4:O4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2" t="s">
        <v>105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</row>
    <row r="2" spans="1:26" ht="19.5" customHeight="1">
      <c r="A2" s="112" t="s">
        <v>68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1:26" ht="19.5" customHeight="1">
      <c r="A3" s="112" t="s">
        <v>107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6"/>
    </row>
    <row r="4" spans="1:26" ht="19.5" customHeight="1">
      <c r="A4" s="112" t="s">
        <v>123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6" ht="19.5" customHeight="1">
      <c r="A5" s="120" t="s">
        <v>19</v>
      </c>
      <c r="B5" s="119" t="s">
        <v>20</v>
      </c>
      <c r="C5" s="36" t="s">
        <v>21</v>
      </c>
      <c r="D5" s="120" t="s">
        <v>109</v>
      </c>
      <c r="E5" s="120" t="s">
        <v>110</v>
      </c>
      <c r="F5" s="120" t="s">
        <v>111</v>
      </c>
      <c r="G5" s="120" t="s">
        <v>112</v>
      </c>
      <c r="H5" s="120" t="s">
        <v>113</v>
      </c>
      <c r="I5" s="112" t="s">
        <v>69</v>
      </c>
      <c r="J5" s="95"/>
      <c r="K5" s="95"/>
      <c r="L5" s="95"/>
      <c r="M5" s="96"/>
      <c r="N5" s="120" t="s">
        <v>24</v>
      </c>
      <c r="O5" s="120" t="s">
        <v>24</v>
      </c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6" ht="19.5" customHeight="1">
      <c r="A6" s="121"/>
      <c r="B6" s="121"/>
      <c r="C6" s="36" t="s">
        <v>51</v>
      </c>
      <c r="D6" s="99"/>
      <c r="E6" s="99"/>
      <c r="F6" s="99"/>
      <c r="G6" s="99"/>
      <c r="H6" s="99"/>
      <c r="I6" s="120" t="s">
        <v>109</v>
      </c>
      <c r="J6" s="120" t="s">
        <v>110</v>
      </c>
      <c r="K6" s="120" t="s">
        <v>111</v>
      </c>
      <c r="L6" s="120" t="s">
        <v>112</v>
      </c>
      <c r="M6" s="120" t="s">
        <v>113</v>
      </c>
      <c r="N6" s="121"/>
      <c r="O6" s="12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1"/>
      <c r="B7" s="121"/>
      <c r="C7" s="36"/>
      <c r="D7" s="36" t="s">
        <v>24</v>
      </c>
      <c r="E7" s="36" t="s">
        <v>24</v>
      </c>
      <c r="F7" s="36" t="s">
        <v>24</v>
      </c>
      <c r="G7" s="36" t="s">
        <v>24</v>
      </c>
      <c r="H7" s="36" t="s">
        <v>24</v>
      </c>
      <c r="I7" s="99"/>
      <c r="J7" s="99"/>
      <c r="K7" s="99"/>
      <c r="L7" s="99"/>
      <c r="M7" s="99"/>
      <c r="N7" s="99"/>
      <c r="O7" s="99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9"/>
      <c r="B8" s="99"/>
      <c r="C8" s="36" t="s">
        <v>26</v>
      </c>
      <c r="D8" s="36">
        <f>' MID Term 1'!D6+'MID Term 2'!D6</f>
        <v>28</v>
      </c>
      <c r="E8" s="36">
        <f>' MID Term 1'!H6+'MID Term 2'!E6</f>
        <v>28</v>
      </c>
      <c r="F8" s="36">
        <f>' MID Term 1'!L6+'MID Term 2'!F6</f>
        <v>28</v>
      </c>
      <c r="G8" s="36">
        <f>' MID Term 1'!P6+'MID Term 2'!J6</f>
        <v>28</v>
      </c>
      <c r="H8" s="36">
        <f>' MID Term 1'!Q6+'MID Term 2'!N6</f>
        <v>28</v>
      </c>
      <c r="I8" s="126">
        <v>0.75</v>
      </c>
      <c r="J8" s="126">
        <v>0.75</v>
      </c>
      <c r="K8" s="126">
        <v>0.75</v>
      </c>
      <c r="L8" s="126">
        <v>0.75</v>
      </c>
      <c r="M8" s="126">
        <v>0.75</v>
      </c>
      <c r="N8" s="120">
        <f>SUM(D8:H8)</f>
        <v>140</v>
      </c>
      <c r="O8" s="120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2" t="s">
        <v>29</v>
      </c>
      <c r="B9" s="95"/>
      <c r="C9" s="96"/>
      <c r="D9" s="54">
        <v>0.75</v>
      </c>
      <c r="E9" s="54">
        <v>0.75</v>
      </c>
      <c r="F9" s="54">
        <v>0.75</v>
      </c>
      <c r="G9" s="54">
        <v>0.75</v>
      </c>
      <c r="H9" s="54">
        <v>0.75</v>
      </c>
      <c r="I9" s="99"/>
      <c r="J9" s="99"/>
      <c r="K9" s="99"/>
      <c r="L9" s="99"/>
      <c r="M9" s="99"/>
      <c r="N9" s="99"/>
      <c r="O9" s="99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1">
        <v>1</v>
      </c>
      <c r="B10" s="75" t="s">
        <v>78</v>
      </c>
      <c r="C10" s="76" t="s">
        <v>79</v>
      </c>
      <c r="D10" s="55">
        <f>' MID Term 1'!D7+'MID Term 2'!D7</f>
        <v>22</v>
      </c>
      <c r="E10" s="55">
        <f>' MID Term 1'!H7+'MID Term 2'!E7</f>
        <v>23</v>
      </c>
      <c r="F10" s="55">
        <f>' MID Term 1'!L7+'MID Term 2'!F7</f>
        <v>23</v>
      </c>
      <c r="G10" s="55">
        <f>'MID Term 2'!J7</f>
        <v>21</v>
      </c>
      <c r="H10" s="55">
        <f>'MID Term 2'!N7</f>
        <v>20</v>
      </c>
      <c r="I10" s="38">
        <f t="shared" ref="I10:I22" si="0">IF((D10/$D$8)&gt;=$I$8,1,0)</f>
        <v>1</v>
      </c>
      <c r="J10" s="38">
        <f t="shared" ref="J10:J22" si="1">IF((E10/$E$8)&gt;=$J$8,1,0)</f>
        <v>1</v>
      </c>
      <c r="K10" s="38">
        <f t="shared" ref="K10:K22" si="2">IF((F10/$F$8)&gt;=$K$8,1,0)</f>
        <v>1</v>
      </c>
      <c r="L10" s="38">
        <f t="shared" ref="L10:L22" si="3">IF((G10/$G$8)&gt;=$L$8,1,0)</f>
        <v>1</v>
      </c>
      <c r="M10" s="38">
        <f t="shared" ref="M10:M22" si="4">IF((H10/$H$8)&gt;=$M$8,1,0)</f>
        <v>0</v>
      </c>
      <c r="N10" s="55">
        <f t="shared" ref="N10:N22" si="5">SUM(D10:H10)</f>
        <v>109</v>
      </c>
      <c r="O10" s="38">
        <f t="shared" ref="O10:O22" si="6">ROUND(N10/2,0)</f>
        <v>55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1">
        <v>2</v>
      </c>
      <c r="B11" s="75" t="s">
        <v>80</v>
      </c>
      <c r="C11" s="76" t="s">
        <v>81</v>
      </c>
      <c r="D11" s="55">
        <f>' MID Term 1'!D8+'MID Term 2'!D8</f>
        <v>27</v>
      </c>
      <c r="E11" s="55">
        <f>' MID Term 1'!H8+'MID Term 2'!E8</f>
        <v>25</v>
      </c>
      <c r="F11" s="55">
        <f>' MID Term 1'!L8+'MID Term 2'!F8</f>
        <v>26</v>
      </c>
      <c r="G11" s="55">
        <f>'MID Term 2'!J8</f>
        <v>26</v>
      </c>
      <c r="H11" s="55">
        <f>'MID Term 2'!N8</f>
        <v>26</v>
      </c>
      <c r="I11" s="38">
        <f t="shared" si="0"/>
        <v>1</v>
      </c>
      <c r="J11" s="38">
        <f t="shared" si="1"/>
        <v>1</v>
      </c>
      <c r="K11" s="38">
        <f t="shared" si="2"/>
        <v>1</v>
      </c>
      <c r="L11" s="38">
        <f t="shared" si="3"/>
        <v>1</v>
      </c>
      <c r="M11" s="38">
        <f t="shared" si="4"/>
        <v>1</v>
      </c>
      <c r="N11" s="55">
        <f t="shared" si="5"/>
        <v>130</v>
      </c>
      <c r="O11" s="38">
        <f t="shared" si="6"/>
        <v>65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1">
        <v>3</v>
      </c>
      <c r="B12" s="75" t="s">
        <v>82</v>
      </c>
      <c r="C12" s="76" t="s">
        <v>83</v>
      </c>
      <c r="D12" s="55">
        <f>' MID Term 1'!D9+'MID Term 2'!D9</f>
        <v>21</v>
      </c>
      <c r="E12" s="55">
        <f>' MID Term 1'!H9+'MID Term 2'!E9</f>
        <v>21</v>
      </c>
      <c r="F12" s="55">
        <f>' MID Term 1'!L9+'MID Term 2'!F9</f>
        <v>24</v>
      </c>
      <c r="G12" s="55">
        <f>'MID Term 2'!J9</f>
        <v>23</v>
      </c>
      <c r="H12" s="55">
        <f>'MID Term 2'!N9</f>
        <v>23</v>
      </c>
      <c r="I12" s="38">
        <f t="shared" si="0"/>
        <v>1</v>
      </c>
      <c r="J12" s="38">
        <f t="shared" si="1"/>
        <v>1</v>
      </c>
      <c r="K12" s="38">
        <f t="shared" si="2"/>
        <v>1</v>
      </c>
      <c r="L12" s="38">
        <f t="shared" si="3"/>
        <v>1</v>
      </c>
      <c r="M12" s="38">
        <f t="shared" si="4"/>
        <v>1</v>
      </c>
      <c r="N12" s="55">
        <f t="shared" si="5"/>
        <v>112</v>
      </c>
      <c r="O12" s="38">
        <f t="shared" si="6"/>
        <v>56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4"/>
    </row>
    <row r="13" spans="1:26" ht="19.5" customHeight="1">
      <c r="A13" s="21">
        <v>4</v>
      </c>
      <c r="B13" s="75" t="s">
        <v>84</v>
      </c>
      <c r="C13" s="76" t="s">
        <v>85</v>
      </c>
      <c r="D13" s="55">
        <f>' MID Term 1'!D10+'MID Term 2'!D10</f>
        <v>20</v>
      </c>
      <c r="E13" s="55">
        <f>' MID Term 1'!H10+'MID Term 2'!E10</f>
        <v>21</v>
      </c>
      <c r="F13" s="55">
        <f>' MID Term 1'!L10+'MID Term 2'!F10</f>
        <v>22</v>
      </c>
      <c r="G13" s="55">
        <f>'MID Term 2'!J10</f>
        <v>26</v>
      </c>
      <c r="H13" s="55">
        <f>'MID Term 2'!N10</f>
        <v>20</v>
      </c>
      <c r="I13" s="38">
        <f t="shared" si="0"/>
        <v>0</v>
      </c>
      <c r="J13" s="38">
        <f t="shared" si="1"/>
        <v>1</v>
      </c>
      <c r="K13" s="38">
        <f t="shared" si="2"/>
        <v>1</v>
      </c>
      <c r="L13" s="38">
        <f t="shared" si="3"/>
        <v>1</v>
      </c>
      <c r="M13" s="38">
        <f t="shared" si="4"/>
        <v>0</v>
      </c>
      <c r="N13" s="55">
        <f t="shared" si="5"/>
        <v>109</v>
      </c>
      <c r="O13" s="38">
        <f t="shared" si="6"/>
        <v>55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4"/>
    </row>
    <row r="14" spans="1:26" ht="19.5" customHeight="1">
      <c r="A14" s="21">
        <v>5</v>
      </c>
      <c r="B14" s="75" t="s">
        <v>86</v>
      </c>
      <c r="C14" s="76" t="s">
        <v>87</v>
      </c>
      <c r="D14" s="55">
        <f>' MID Term 1'!D11+'MID Term 2'!D11</f>
        <v>19</v>
      </c>
      <c r="E14" s="55">
        <f>' MID Term 1'!H11+'MID Term 2'!E11</f>
        <v>19</v>
      </c>
      <c r="F14" s="55">
        <f>' MID Term 1'!L11+'MID Term 2'!F11</f>
        <v>19</v>
      </c>
      <c r="G14" s="55">
        <f>'MID Term 2'!J11</f>
        <v>18</v>
      </c>
      <c r="H14" s="55">
        <f>'MID Term 2'!N11</f>
        <v>19</v>
      </c>
      <c r="I14" s="38">
        <f t="shared" si="0"/>
        <v>0</v>
      </c>
      <c r="J14" s="38">
        <f t="shared" si="1"/>
        <v>0</v>
      </c>
      <c r="K14" s="38">
        <f t="shared" si="2"/>
        <v>0</v>
      </c>
      <c r="L14" s="38">
        <f t="shared" si="3"/>
        <v>0</v>
      </c>
      <c r="M14" s="38">
        <f t="shared" si="4"/>
        <v>0</v>
      </c>
      <c r="N14" s="55">
        <f t="shared" si="5"/>
        <v>94</v>
      </c>
      <c r="O14" s="38">
        <f t="shared" si="6"/>
        <v>47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4"/>
    </row>
    <row r="15" spans="1:26" ht="19.5" customHeight="1">
      <c r="A15" s="21">
        <v>6</v>
      </c>
      <c r="B15" s="75" t="s">
        <v>88</v>
      </c>
      <c r="C15" s="76" t="s">
        <v>89</v>
      </c>
      <c r="D15" s="55">
        <f>' MID Term 1'!D12+'MID Term 2'!D12</f>
        <v>18</v>
      </c>
      <c r="E15" s="55">
        <f>' MID Term 1'!H12+'MID Term 2'!E12</f>
        <v>19</v>
      </c>
      <c r="F15" s="55">
        <f>' MID Term 1'!L12+'MID Term 2'!F12</f>
        <v>21</v>
      </c>
      <c r="G15" s="55">
        <f>'MID Term 2'!J12</f>
        <v>23</v>
      </c>
      <c r="H15" s="55">
        <f>'MID Term 2'!N12</f>
        <v>22</v>
      </c>
      <c r="I15" s="38">
        <f t="shared" si="0"/>
        <v>0</v>
      </c>
      <c r="J15" s="38">
        <f t="shared" si="1"/>
        <v>0</v>
      </c>
      <c r="K15" s="38">
        <f t="shared" si="2"/>
        <v>1</v>
      </c>
      <c r="L15" s="38">
        <f t="shared" si="3"/>
        <v>1</v>
      </c>
      <c r="M15" s="38">
        <f t="shared" si="4"/>
        <v>1</v>
      </c>
      <c r="N15" s="55">
        <f t="shared" si="5"/>
        <v>103</v>
      </c>
      <c r="O15" s="38">
        <f t="shared" si="6"/>
        <v>52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4"/>
    </row>
    <row r="16" spans="1:26" ht="19.5" customHeight="1">
      <c r="A16" s="21">
        <v>7</v>
      </c>
      <c r="B16" s="75" t="s">
        <v>90</v>
      </c>
      <c r="C16" s="76" t="s">
        <v>91</v>
      </c>
      <c r="D16" s="55">
        <f>' MID Term 1'!D13+'MID Term 2'!D13</f>
        <v>25</v>
      </c>
      <c r="E16" s="55">
        <f>' MID Term 1'!H13+'MID Term 2'!E13</f>
        <v>25</v>
      </c>
      <c r="F16" s="55">
        <f>' MID Term 1'!L13+'MID Term 2'!F13</f>
        <v>23</v>
      </c>
      <c r="G16" s="55">
        <f>'MID Term 2'!J13</f>
        <v>20</v>
      </c>
      <c r="H16" s="55">
        <f>'MID Term 2'!N13</f>
        <v>21</v>
      </c>
      <c r="I16" s="38">
        <f t="shared" si="0"/>
        <v>1</v>
      </c>
      <c r="J16" s="38">
        <f t="shared" si="1"/>
        <v>1</v>
      </c>
      <c r="K16" s="38">
        <f t="shared" si="2"/>
        <v>1</v>
      </c>
      <c r="L16" s="38">
        <f t="shared" si="3"/>
        <v>0</v>
      </c>
      <c r="M16" s="38">
        <f t="shared" si="4"/>
        <v>1</v>
      </c>
      <c r="N16" s="55">
        <f t="shared" si="5"/>
        <v>114</v>
      </c>
      <c r="O16" s="38">
        <f t="shared" si="6"/>
        <v>57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4"/>
    </row>
    <row r="17" spans="1:26" ht="19.5" customHeight="1">
      <c r="A17" s="21">
        <v>8</v>
      </c>
      <c r="B17" s="75" t="s">
        <v>92</v>
      </c>
      <c r="C17" s="76" t="s">
        <v>93</v>
      </c>
      <c r="D17" s="55">
        <f>' MID Term 1'!D14+'MID Term 2'!D14</f>
        <v>24</v>
      </c>
      <c r="E17" s="55">
        <f>' MID Term 1'!H14+'MID Term 2'!E14</f>
        <v>24</v>
      </c>
      <c r="F17" s="55">
        <f>' MID Term 1'!L14+'MID Term 2'!F14</f>
        <v>25</v>
      </c>
      <c r="G17" s="55">
        <f>'MID Term 2'!J14</f>
        <v>25</v>
      </c>
      <c r="H17" s="55">
        <f>'MID Term 2'!N14</f>
        <v>25</v>
      </c>
      <c r="I17" s="38">
        <f t="shared" si="0"/>
        <v>1</v>
      </c>
      <c r="J17" s="38">
        <f t="shared" si="1"/>
        <v>1</v>
      </c>
      <c r="K17" s="38">
        <f t="shared" si="2"/>
        <v>1</v>
      </c>
      <c r="L17" s="38">
        <f t="shared" si="3"/>
        <v>1</v>
      </c>
      <c r="M17" s="38">
        <f t="shared" si="4"/>
        <v>1</v>
      </c>
      <c r="N17" s="55">
        <f t="shared" si="5"/>
        <v>123</v>
      </c>
      <c r="O17" s="38">
        <f t="shared" si="6"/>
        <v>62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4"/>
    </row>
    <row r="18" spans="1:26" ht="19.5" customHeight="1">
      <c r="A18" s="21">
        <v>9</v>
      </c>
      <c r="B18" s="75" t="s">
        <v>94</v>
      </c>
      <c r="C18" s="76" t="s">
        <v>95</v>
      </c>
      <c r="D18" s="55">
        <f>' MID Term 1'!D15+'MID Term 2'!D15</f>
        <v>27</v>
      </c>
      <c r="E18" s="55">
        <f>' MID Term 1'!H15+'MID Term 2'!E15</f>
        <v>27</v>
      </c>
      <c r="F18" s="55">
        <f>' MID Term 1'!L15+'MID Term 2'!F15</f>
        <v>28</v>
      </c>
      <c r="G18" s="55">
        <f>'MID Term 2'!J15</f>
        <v>27</v>
      </c>
      <c r="H18" s="55">
        <f>'MID Term 2'!N15</f>
        <v>27</v>
      </c>
      <c r="I18" s="38">
        <f t="shared" si="0"/>
        <v>1</v>
      </c>
      <c r="J18" s="38">
        <f t="shared" si="1"/>
        <v>1</v>
      </c>
      <c r="K18" s="38">
        <f t="shared" si="2"/>
        <v>1</v>
      </c>
      <c r="L18" s="38">
        <f t="shared" si="3"/>
        <v>1</v>
      </c>
      <c r="M18" s="38">
        <f t="shared" si="4"/>
        <v>1</v>
      </c>
      <c r="N18" s="55">
        <f t="shared" si="5"/>
        <v>136</v>
      </c>
      <c r="O18" s="38">
        <f t="shared" si="6"/>
        <v>68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4"/>
    </row>
    <row r="19" spans="1:26" ht="19.5" customHeight="1">
      <c r="A19" s="21">
        <v>10</v>
      </c>
      <c r="B19" s="75" t="s">
        <v>96</v>
      </c>
      <c r="C19" s="76" t="s">
        <v>97</v>
      </c>
      <c r="D19" s="55">
        <f>' MID Term 1'!D16+'MID Term 2'!D16</f>
        <v>26</v>
      </c>
      <c r="E19" s="55">
        <f>' MID Term 1'!H16+'MID Term 2'!E16</f>
        <v>25</v>
      </c>
      <c r="F19" s="55">
        <f>' MID Term 1'!L16+'MID Term 2'!F16</f>
        <v>24</v>
      </c>
      <c r="G19" s="55">
        <f>'MID Term 2'!J16</f>
        <v>23</v>
      </c>
      <c r="H19" s="55">
        <f>'MID Term 2'!N16</f>
        <v>23</v>
      </c>
      <c r="I19" s="38">
        <f t="shared" si="0"/>
        <v>1</v>
      </c>
      <c r="J19" s="38">
        <f t="shared" si="1"/>
        <v>1</v>
      </c>
      <c r="K19" s="38">
        <f t="shared" si="2"/>
        <v>1</v>
      </c>
      <c r="L19" s="38">
        <f t="shared" si="3"/>
        <v>1</v>
      </c>
      <c r="M19" s="38">
        <f t="shared" si="4"/>
        <v>1</v>
      </c>
      <c r="N19" s="55">
        <f t="shared" si="5"/>
        <v>121</v>
      </c>
      <c r="O19" s="38">
        <f t="shared" si="6"/>
        <v>61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4"/>
    </row>
    <row r="20" spans="1:26" ht="19.5" customHeight="1">
      <c r="A20" s="21">
        <v>11</v>
      </c>
      <c r="B20" s="75" t="s">
        <v>98</v>
      </c>
      <c r="C20" s="76" t="s">
        <v>99</v>
      </c>
      <c r="D20" s="55">
        <f>' MID Term 1'!D17+'MID Term 2'!D17</f>
        <v>22</v>
      </c>
      <c r="E20" s="55">
        <f>' MID Term 1'!H17+'MID Term 2'!E17</f>
        <v>22</v>
      </c>
      <c r="F20" s="55">
        <f>' MID Term 1'!L17+'MID Term 2'!F17</f>
        <v>22</v>
      </c>
      <c r="G20" s="55">
        <f>'MID Term 2'!J17</f>
        <v>20</v>
      </c>
      <c r="H20" s="55">
        <f>'MID Term 2'!N17</f>
        <v>21</v>
      </c>
      <c r="I20" s="38">
        <f t="shared" si="0"/>
        <v>1</v>
      </c>
      <c r="J20" s="38">
        <f t="shared" si="1"/>
        <v>1</v>
      </c>
      <c r="K20" s="38">
        <f t="shared" si="2"/>
        <v>1</v>
      </c>
      <c r="L20" s="38">
        <f t="shared" si="3"/>
        <v>0</v>
      </c>
      <c r="M20" s="38">
        <f t="shared" si="4"/>
        <v>1</v>
      </c>
      <c r="N20" s="55">
        <f t="shared" si="5"/>
        <v>107</v>
      </c>
      <c r="O20" s="38">
        <f t="shared" si="6"/>
        <v>54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4"/>
    </row>
    <row r="21" spans="1:26" ht="19.5" customHeight="1">
      <c r="A21" s="21">
        <v>12</v>
      </c>
      <c r="B21" s="75" t="s">
        <v>100</v>
      </c>
      <c r="C21" s="76" t="s">
        <v>101</v>
      </c>
      <c r="D21" s="55">
        <f>' MID Term 1'!D18+'MID Term 2'!D18</f>
        <v>22</v>
      </c>
      <c r="E21" s="55">
        <f>' MID Term 1'!H18+'MID Term 2'!E18</f>
        <v>23</v>
      </c>
      <c r="F21" s="55">
        <f>' MID Term 1'!L18+'MID Term 2'!F18</f>
        <v>22</v>
      </c>
      <c r="G21" s="55">
        <f>'MID Term 2'!J18</f>
        <v>23</v>
      </c>
      <c r="H21" s="55">
        <f>'MID Term 2'!N18</f>
        <v>26</v>
      </c>
      <c r="I21" s="38">
        <f t="shared" si="0"/>
        <v>1</v>
      </c>
      <c r="J21" s="38">
        <f t="shared" si="1"/>
        <v>1</v>
      </c>
      <c r="K21" s="38">
        <f t="shared" si="2"/>
        <v>1</v>
      </c>
      <c r="L21" s="38">
        <f t="shared" si="3"/>
        <v>1</v>
      </c>
      <c r="M21" s="38">
        <f t="shared" si="4"/>
        <v>1</v>
      </c>
      <c r="N21" s="55">
        <f t="shared" si="5"/>
        <v>116</v>
      </c>
      <c r="O21" s="38">
        <f t="shared" si="6"/>
        <v>58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4"/>
    </row>
    <row r="22" spans="1:26" ht="19.5" customHeight="1">
      <c r="A22" s="21">
        <v>13</v>
      </c>
      <c r="B22" s="75" t="s">
        <v>102</v>
      </c>
      <c r="C22" s="76" t="s">
        <v>103</v>
      </c>
      <c r="D22" s="55">
        <f>' MID Term 1'!D19+'MID Term 2'!D19</f>
        <v>28</v>
      </c>
      <c r="E22" s="55">
        <f>' MID Term 1'!H19+'MID Term 2'!E19</f>
        <v>28</v>
      </c>
      <c r="F22" s="55">
        <f>' MID Term 1'!L19+'MID Term 2'!F19</f>
        <v>28</v>
      </c>
      <c r="G22" s="55">
        <f>'MID Term 2'!J19</f>
        <v>28</v>
      </c>
      <c r="H22" s="55">
        <f>'MID Term 2'!N19</f>
        <v>28</v>
      </c>
      <c r="I22" s="38">
        <f t="shared" si="0"/>
        <v>1</v>
      </c>
      <c r="J22" s="38">
        <f t="shared" si="1"/>
        <v>1</v>
      </c>
      <c r="K22" s="38">
        <f t="shared" si="2"/>
        <v>1</v>
      </c>
      <c r="L22" s="38">
        <f t="shared" si="3"/>
        <v>1</v>
      </c>
      <c r="M22" s="38">
        <f t="shared" si="4"/>
        <v>1</v>
      </c>
      <c r="N22" s="55">
        <f t="shared" si="5"/>
        <v>140</v>
      </c>
      <c r="O22" s="38">
        <f t="shared" si="6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6"/>
      <c r="B23" s="36"/>
      <c r="C23" s="36" t="s">
        <v>70</v>
      </c>
      <c r="D23" s="38">
        <v>13</v>
      </c>
      <c r="E23" s="38">
        <v>13</v>
      </c>
      <c r="F23" s="38">
        <v>13</v>
      </c>
      <c r="G23" s="55">
        <v>13</v>
      </c>
      <c r="H23" s="38">
        <v>13</v>
      </c>
      <c r="I23" s="56">
        <f>SUM(I10:I22)</f>
        <v>10</v>
      </c>
      <c r="J23" s="56">
        <f>SUM(J10:J22)</f>
        <v>11</v>
      </c>
      <c r="K23" s="56">
        <f>SUM(K10:K22)</f>
        <v>12</v>
      </c>
      <c r="L23" s="56">
        <f>SUM(L10:L22)</f>
        <v>10</v>
      </c>
      <c r="M23" s="56">
        <f>SUM(M10:M22)</f>
        <v>10</v>
      </c>
      <c r="N23" s="36"/>
      <c r="O23" s="36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23" t="s">
        <v>71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8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6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6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18" t="s">
        <v>30</v>
      </c>
      <c r="B28" s="95"/>
      <c r="C28" s="96"/>
      <c r="D28" s="57" t="s">
        <v>31</v>
      </c>
      <c r="E28" s="57" t="s">
        <v>32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8" t="s">
        <v>118</v>
      </c>
      <c r="B29" s="95"/>
      <c r="C29" s="96"/>
      <c r="D29" s="58">
        <f>ROUND((I23/D23*100),0)</f>
        <v>77</v>
      </c>
      <c r="E29" s="57">
        <f t="shared" ref="E29:E33" si="7">IF(D29&gt;100,"ERROR",IF(D29&gt;=61,3,IF(D29&gt;=46,2,IF(D29&gt;=16,1,IF(D29&gt;15,0,0)))))</f>
        <v>3</v>
      </c>
      <c r="F29" s="58">
        <f t="shared" ref="F29:F33" si="8">E29*0.2</f>
        <v>0.60000000000000009</v>
      </c>
      <c r="G29" s="58"/>
      <c r="H29" s="58"/>
      <c r="I29" s="59"/>
      <c r="J29" s="59"/>
      <c r="K29" s="59"/>
      <c r="L29" s="58"/>
      <c r="M29" s="58"/>
      <c r="N29" s="58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8" t="s">
        <v>122</v>
      </c>
      <c r="B30" s="95"/>
      <c r="C30" s="96"/>
      <c r="D30" s="58">
        <f>ROUND((J23/E23*100),0)</f>
        <v>85</v>
      </c>
      <c r="E30" s="57">
        <f t="shared" si="7"/>
        <v>3</v>
      </c>
      <c r="F30" s="58">
        <f t="shared" si="8"/>
        <v>0.60000000000000009</v>
      </c>
      <c r="G30" s="58"/>
      <c r="H30" s="40"/>
      <c r="I30" s="124" t="s">
        <v>72</v>
      </c>
      <c r="J30" s="125"/>
      <c r="K30" s="60">
        <f>SUM(F29:F33)</f>
        <v>3.0000000000000004</v>
      </c>
      <c r="L30" s="61"/>
      <c r="M30" s="58"/>
      <c r="N30" s="58"/>
      <c r="O30" s="5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8" t="s">
        <v>121</v>
      </c>
      <c r="B31" s="95"/>
      <c r="C31" s="96"/>
      <c r="D31" s="58">
        <f>ROUND((K23/F23*100),0)</f>
        <v>92</v>
      </c>
      <c r="E31" s="57">
        <f t="shared" si="7"/>
        <v>3</v>
      </c>
      <c r="F31" s="58">
        <f t="shared" si="8"/>
        <v>0.60000000000000009</v>
      </c>
      <c r="G31" s="58"/>
      <c r="H31" s="58"/>
      <c r="I31" s="62"/>
      <c r="J31" s="62"/>
      <c r="K31" s="62"/>
      <c r="L31" s="58"/>
      <c r="M31" s="58"/>
      <c r="N31" s="58"/>
      <c r="O31" s="5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8" t="s">
        <v>120</v>
      </c>
      <c r="B32" s="95"/>
      <c r="C32" s="96"/>
      <c r="D32" s="58">
        <f>ROUND((L23/G23*100),0)</f>
        <v>77</v>
      </c>
      <c r="E32" s="57">
        <f t="shared" si="7"/>
        <v>3</v>
      </c>
      <c r="F32" s="58">
        <f t="shared" si="8"/>
        <v>0.60000000000000009</v>
      </c>
      <c r="G32" s="58"/>
      <c r="H32" s="58"/>
      <c r="I32" s="58"/>
      <c r="J32" s="58"/>
      <c r="K32" s="58"/>
      <c r="L32" s="58"/>
      <c r="M32" s="58"/>
      <c r="N32" s="58"/>
      <c r="O32" s="5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18" t="s">
        <v>119</v>
      </c>
      <c r="B33" s="95"/>
      <c r="C33" s="96"/>
      <c r="D33" s="58">
        <f>ROUND((M23/H23*100),0)</f>
        <v>77</v>
      </c>
      <c r="E33" s="57">
        <f t="shared" si="7"/>
        <v>3</v>
      </c>
      <c r="F33" s="58">
        <f t="shared" si="8"/>
        <v>0.60000000000000009</v>
      </c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3" t="s">
        <v>73</v>
      </c>
      <c r="B34" s="107"/>
      <c r="C34" s="107"/>
      <c r="D34" s="107"/>
      <c r="E34" s="107"/>
      <c r="F34" s="107"/>
      <c r="G34" s="107"/>
      <c r="H34" s="108"/>
      <c r="I34" s="123" t="s">
        <v>74</v>
      </c>
      <c r="J34" s="107"/>
      <c r="K34" s="107"/>
      <c r="L34" s="107"/>
      <c r="M34" s="107"/>
      <c r="N34" s="107"/>
      <c r="O34" s="10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4"/>
      <c r="B35" s="115"/>
      <c r="C35" s="115"/>
      <c r="D35" s="115"/>
      <c r="E35" s="115"/>
      <c r="F35" s="115"/>
      <c r="G35" s="115"/>
      <c r="H35" s="116"/>
      <c r="I35" s="114"/>
      <c r="J35" s="115"/>
      <c r="K35" s="115"/>
      <c r="L35" s="115"/>
      <c r="M35" s="115"/>
      <c r="N35" s="115"/>
      <c r="O35" s="11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4"/>
      <c r="B36" s="115"/>
      <c r="C36" s="115"/>
      <c r="D36" s="115"/>
      <c r="E36" s="115"/>
      <c r="F36" s="115"/>
      <c r="G36" s="115"/>
      <c r="H36" s="116"/>
      <c r="I36" s="114"/>
      <c r="J36" s="115"/>
      <c r="K36" s="115"/>
      <c r="L36" s="115"/>
      <c r="M36" s="115"/>
      <c r="N36" s="115"/>
      <c r="O36" s="116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09"/>
      <c r="B37" s="110"/>
      <c r="C37" s="110"/>
      <c r="D37" s="110"/>
      <c r="E37" s="110"/>
      <c r="F37" s="110"/>
      <c r="G37" s="110"/>
      <c r="H37" s="111"/>
      <c r="I37" s="109"/>
      <c r="J37" s="110"/>
      <c r="K37" s="110"/>
      <c r="L37" s="110"/>
      <c r="M37" s="110"/>
      <c r="N37" s="110"/>
      <c r="O37" s="11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4"/>
    </row>
    <row r="39" spans="1:25" ht="15.75" customHeight="1"/>
    <row r="40" spans="1:25" ht="15.75" customHeight="1">
      <c r="B40" s="128"/>
    </row>
    <row r="41" spans="1:25" ht="15.75" customHeight="1">
      <c r="B41" s="128"/>
    </row>
    <row r="42" spans="1:25" ht="15.75" customHeight="1">
      <c r="B42" s="128"/>
    </row>
    <row r="43" spans="1:25" ht="15.75" customHeight="1">
      <c r="B43" s="128"/>
    </row>
    <row r="44" spans="1:25" ht="15.75" customHeight="1">
      <c r="B44" s="128"/>
    </row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</mergeCells>
  <conditionalFormatting sqref="I10:M23">
    <cfRule type="cellIs" dxfId="4" priority="1" operator="equal">
      <formula>0</formula>
    </cfRule>
  </conditionalFormatting>
  <conditionalFormatting sqref="N10:O22 D10:H23">
    <cfRule type="containsText" dxfId="3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CSE</cp:lastModifiedBy>
  <dcterms:created xsi:type="dcterms:W3CDTF">2018-02-21T04:44:08Z</dcterms:created>
  <dcterms:modified xsi:type="dcterms:W3CDTF">2024-10-15T05:37:59Z</dcterms:modified>
</cp:coreProperties>
</file>