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pc\Desktop\Attanment sheet Computer Architecture\"/>
    </mc:Choice>
  </mc:AlternateContent>
  <xr:revisionPtr revIDLastSave="0" documentId="13_ncr:1_{BC4DCE00-E3D3-4C5E-B8A9-305D016C8E46}" xr6:coauthVersionLast="47" xr6:coauthVersionMax="47" xr10:uidLastSave="{00000000-0000-0000-0000-000000000000}"/>
  <bookViews>
    <workbookView xWindow="0" yWindow="0" windowWidth="23040" windowHeight="12360" tabRatio="835" activeTab="3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0" l="1"/>
  <c r="C6" i="10"/>
  <c r="D6" i="10"/>
  <c r="E6" i="10"/>
  <c r="B7" i="10"/>
  <c r="C7" i="10"/>
  <c r="D7" i="10"/>
  <c r="E7" i="10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7" i="7"/>
  <c r="G20" i="9" l="1"/>
  <c r="R7" i="5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8" i="2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10" i="9"/>
  <c r="G11" i="9"/>
  <c r="G12" i="9"/>
  <c r="G13" i="9"/>
  <c r="G14" i="9"/>
  <c r="G15" i="9"/>
  <c r="G16" i="9"/>
  <c r="G17" i="9"/>
  <c r="G18" i="9"/>
  <c r="G19" i="9"/>
  <c r="G21" i="9"/>
  <c r="G22" i="9"/>
  <c r="G23" i="9"/>
  <c r="G24" i="9"/>
  <c r="G25" i="9"/>
  <c r="G26" i="9"/>
  <c r="G27" i="9"/>
  <c r="G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10" i="9"/>
  <c r="E11" i="9"/>
  <c r="E12" i="9"/>
  <c r="E13" i="9"/>
  <c r="E14" i="9"/>
  <c r="E16" i="9"/>
  <c r="E17" i="9"/>
  <c r="E19" i="9"/>
  <c r="E20" i="9"/>
  <c r="E21" i="9"/>
  <c r="E22" i="9"/>
  <c r="E23" i="9"/>
  <c r="E24" i="9"/>
  <c r="E25" i="9"/>
  <c r="E27" i="9"/>
  <c r="E10" i="9"/>
  <c r="D12" i="9"/>
  <c r="D16" i="9"/>
  <c r="D17" i="9"/>
  <c r="D19" i="9"/>
  <c r="D20" i="9"/>
  <c r="D21" i="9"/>
  <c r="D22" i="9"/>
  <c r="D23" i="9"/>
  <c r="D24" i="9"/>
  <c r="D25" i="9"/>
  <c r="D26" i="9"/>
  <c r="D27" i="9"/>
  <c r="H8" i="9" l="1"/>
  <c r="G8" i="9"/>
  <c r="F8" i="9"/>
  <c r="E8" i="9"/>
  <c r="D8" i="9"/>
  <c r="Q24" i="7"/>
  <c r="P24" i="7"/>
  <c r="O24" i="7"/>
  <c r="L27" i="9"/>
  <c r="I24" i="7"/>
  <c r="H24" i="7"/>
  <c r="G24" i="7"/>
  <c r="Q23" i="7"/>
  <c r="P23" i="7"/>
  <c r="O23" i="7"/>
  <c r="L23" i="7"/>
  <c r="I23" i="7"/>
  <c r="H23" i="7"/>
  <c r="G23" i="7"/>
  <c r="Q22" i="7"/>
  <c r="P22" i="7"/>
  <c r="O22" i="7"/>
  <c r="L25" i="9"/>
  <c r="I22" i="7"/>
  <c r="H22" i="7"/>
  <c r="G22" i="7"/>
  <c r="Q21" i="7"/>
  <c r="P21" i="7"/>
  <c r="O21" i="7"/>
  <c r="L21" i="7"/>
  <c r="I21" i="7"/>
  <c r="H21" i="7"/>
  <c r="G21" i="7"/>
  <c r="Q20" i="7"/>
  <c r="P20" i="7"/>
  <c r="O20" i="7"/>
  <c r="K20" i="7"/>
  <c r="L23" i="9"/>
  <c r="I20" i="7"/>
  <c r="H20" i="7"/>
  <c r="G20" i="7"/>
  <c r="Q19" i="7"/>
  <c r="P19" i="7"/>
  <c r="O19" i="7"/>
  <c r="L19" i="7"/>
  <c r="I19" i="7"/>
  <c r="H19" i="7"/>
  <c r="G19" i="7"/>
  <c r="Q18" i="7"/>
  <c r="P18" i="7"/>
  <c r="O18" i="7"/>
  <c r="L21" i="9"/>
  <c r="I18" i="7"/>
  <c r="H18" i="7"/>
  <c r="G18" i="7"/>
  <c r="Q17" i="7"/>
  <c r="P17" i="7"/>
  <c r="O17" i="7"/>
  <c r="L17" i="7"/>
  <c r="I17" i="7"/>
  <c r="H17" i="7"/>
  <c r="G17" i="7"/>
  <c r="Q16" i="7"/>
  <c r="P16" i="7"/>
  <c r="O16" i="7"/>
  <c r="L19" i="9"/>
  <c r="I16" i="7"/>
  <c r="H16" i="7"/>
  <c r="G16" i="7"/>
  <c r="Q15" i="7"/>
  <c r="P15" i="7"/>
  <c r="O15" i="7"/>
  <c r="L15" i="7"/>
  <c r="I15" i="7"/>
  <c r="H15" i="7"/>
  <c r="G15" i="7"/>
  <c r="Q14" i="7"/>
  <c r="P14" i="7"/>
  <c r="O14" i="7"/>
  <c r="L17" i="9"/>
  <c r="I14" i="7"/>
  <c r="H14" i="7"/>
  <c r="G14" i="7"/>
  <c r="Q13" i="7"/>
  <c r="P13" i="7"/>
  <c r="O13" i="7"/>
  <c r="L13" i="7"/>
  <c r="I13" i="7"/>
  <c r="H13" i="7"/>
  <c r="G13" i="7"/>
  <c r="Q12" i="7"/>
  <c r="P12" i="7"/>
  <c r="O12" i="7"/>
  <c r="K12" i="7"/>
  <c r="L15" i="9"/>
  <c r="I12" i="7"/>
  <c r="H12" i="7"/>
  <c r="G12" i="7"/>
  <c r="Q11" i="7"/>
  <c r="P11" i="7"/>
  <c r="O11" i="7"/>
  <c r="L11" i="7"/>
  <c r="I11" i="7"/>
  <c r="H11" i="7"/>
  <c r="G11" i="7"/>
  <c r="Q10" i="7"/>
  <c r="P10" i="7"/>
  <c r="O10" i="7"/>
  <c r="L13" i="9"/>
  <c r="I10" i="7"/>
  <c r="H10" i="7"/>
  <c r="G10" i="7"/>
  <c r="Q9" i="7"/>
  <c r="P9" i="7"/>
  <c r="O9" i="7"/>
  <c r="L9" i="7"/>
  <c r="I9" i="7"/>
  <c r="H9" i="7"/>
  <c r="G9" i="7"/>
  <c r="Q8" i="7"/>
  <c r="P8" i="7"/>
  <c r="O8" i="7"/>
  <c r="L11" i="9"/>
  <c r="I8" i="7"/>
  <c r="H8" i="7"/>
  <c r="G8" i="7"/>
  <c r="Q7" i="7"/>
  <c r="P7" i="7"/>
  <c r="O7" i="7"/>
  <c r="L7" i="7"/>
  <c r="I7" i="7"/>
  <c r="H7" i="7"/>
  <c r="G7" i="7"/>
  <c r="O24" i="5"/>
  <c r="N24" i="5"/>
  <c r="M24" i="5"/>
  <c r="J27" i="9"/>
  <c r="G24" i="5"/>
  <c r="F24" i="5"/>
  <c r="E24" i="5"/>
  <c r="O23" i="5"/>
  <c r="N23" i="5"/>
  <c r="M23" i="5"/>
  <c r="J23" i="5"/>
  <c r="G23" i="5"/>
  <c r="F23" i="5"/>
  <c r="E23" i="5"/>
  <c r="O22" i="5"/>
  <c r="N22" i="5"/>
  <c r="M22" i="5"/>
  <c r="J25" i="9"/>
  <c r="G22" i="5"/>
  <c r="F22" i="5"/>
  <c r="E22" i="5"/>
  <c r="O21" i="5"/>
  <c r="N21" i="5"/>
  <c r="M21" i="5"/>
  <c r="J21" i="5"/>
  <c r="G21" i="5"/>
  <c r="F21" i="5"/>
  <c r="E21" i="5"/>
  <c r="O20" i="5"/>
  <c r="N20" i="5"/>
  <c r="M20" i="5"/>
  <c r="J23" i="9"/>
  <c r="G20" i="5"/>
  <c r="F20" i="5"/>
  <c r="E20" i="5"/>
  <c r="O19" i="5"/>
  <c r="N19" i="5"/>
  <c r="M19" i="5"/>
  <c r="J19" i="5"/>
  <c r="G19" i="5"/>
  <c r="F19" i="5"/>
  <c r="E19" i="5"/>
  <c r="O18" i="5"/>
  <c r="N18" i="5"/>
  <c r="M18" i="5"/>
  <c r="J21" i="9"/>
  <c r="G18" i="5"/>
  <c r="F18" i="5"/>
  <c r="E18" i="5"/>
  <c r="O17" i="5"/>
  <c r="N17" i="5"/>
  <c r="M17" i="5"/>
  <c r="J17" i="5"/>
  <c r="G17" i="5"/>
  <c r="F17" i="5"/>
  <c r="E17" i="5"/>
  <c r="O16" i="5"/>
  <c r="N16" i="5"/>
  <c r="M16" i="5"/>
  <c r="J19" i="9"/>
  <c r="G16" i="5"/>
  <c r="F16" i="5"/>
  <c r="E16" i="5"/>
  <c r="O15" i="5"/>
  <c r="N15" i="5"/>
  <c r="M15" i="5"/>
  <c r="J15" i="5"/>
  <c r="G15" i="5"/>
  <c r="F15" i="5"/>
  <c r="E15" i="5"/>
  <c r="O14" i="5"/>
  <c r="N14" i="5"/>
  <c r="M14" i="5"/>
  <c r="J17" i="9"/>
  <c r="G14" i="5"/>
  <c r="F14" i="5"/>
  <c r="E14" i="5"/>
  <c r="O13" i="5"/>
  <c r="N13" i="5"/>
  <c r="M13" i="5"/>
  <c r="J13" i="5"/>
  <c r="G13" i="5"/>
  <c r="F13" i="5"/>
  <c r="E13" i="5"/>
  <c r="O12" i="5"/>
  <c r="N12" i="5"/>
  <c r="M12" i="5"/>
  <c r="J15" i="9"/>
  <c r="G12" i="5"/>
  <c r="F12" i="5"/>
  <c r="E12" i="5"/>
  <c r="O11" i="5"/>
  <c r="N11" i="5"/>
  <c r="M11" i="5"/>
  <c r="J11" i="5"/>
  <c r="G11" i="5"/>
  <c r="F11" i="5"/>
  <c r="E11" i="5"/>
  <c r="O10" i="5"/>
  <c r="N10" i="5"/>
  <c r="M10" i="5"/>
  <c r="J13" i="9"/>
  <c r="G10" i="5"/>
  <c r="F10" i="5"/>
  <c r="E10" i="5"/>
  <c r="O9" i="5"/>
  <c r="N9" i="5"/>
  <c r="M9" i="5"/>
  <c r="J9" i="5"/>
  <c r="G9" i="5"/>
  <c r="F9" i="5"/>
  <c r="E9" i="5"/>
  <c r="O8" i="5"/>
  <c r="N8" i="5"/>
  <c r="M8" i="5"/>
  <c r="J11" i="9"/>
  <c r="G8" i="5"/>
  <c r="F8" i="5"/>
  <c r="E8" i="5"/>
  <c r="O7" i="5"/>
  <c r="N7" i="5"/>
  <c r="M7" i="5"/>
  <c r="I7" i="5"/>
  <c r="J7" i="5"/>
  <c r="G7" i="5"/>
  <c r="G25" i="5" s="1"/>
  <c r="G26" i="5" s="1"/>
  <c r="F7" i="5"/>
  <c r="E7" i="5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G14" i="2"/>
  <c r="G13" i="2"/>
  <c r="H12" i="2"/>
  <c r="G12" i="2"/>
  <c r="H11" i="2"/>
  <c r="G11" i="2"/>
  <c r="H10" i="2"/>
  <c r="G10" i="2"/>
  <c r="H9" i="2"/>
  <c r="G9" i="2"/>
  <c r="H8" i="2"/>
  <c r="G8" i="2"/>
  <c r="G26" i="2" s="1"/>
  <c r="F6" i="2"/>
  <c r="P11" i="1"/>
  <c r="P12" i="1" s="1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P25" i="7" l="1"/>
  <c r="P26" i="7" s="1"/>
  <c r="E25" i="5"/>
  <c r="E26" i="5" s="1"/>
  <c r="N8" i="9"/>
  <c r="O8" i="9" s="1"/>
  <c r="K8" i="7"/>
  <c r="K16" i="7"/>
  <c r="K24" i="7"/>
  <c r="Q25" i="7"/>
  <c r="Q26" i="7" s="1"/>
  <c r="K10" i="7"/>
  <c r="K14" i="7"/>
  <c r="K18" i="7"/>
  <c r="K22" i="7"/>
  <c r="M7" i="7"/>
  <c r="M9" i="7"/>
  <c r="M11" i="7"/>
  <c r="M13" i="7"/>
  <c r="M15" i="7"/>
  <c r="M17" i="7"/>
  <c r="M19" i="7"/>
  <c r="M21" i="7"/>
  <c r="M23" i="7"/>
  <c r="N12" i="9"/>
  <c r="O12" i="9" s="1"/>
  <c r="N20" i="9"/>
  <c r="O20" i="9" s="1"/>
  <c r="G25" i="7"/>
  <c r="G26" i="7" s="1"/>
  <c r="I25" i="7"/>
  <c r="I26" i="7" s="1"/>
  <c r="K7" i="7"/>
  <c r="O25" i="7"/>
  <c r="O26" i="7" s="1"/>
  <c r="M8" i="7"/>
  <c r="K9" i="7"/>
  <c r="M10" i="7"/>
  <c r="K11" i="7"/>
  <c r="M12" i="7"/>
  <c r="K13" i="7"/>
  <c r="M14" i="7"/>
  <c r="K15" i="7"/>
  <c r="M16" i="7"/>
  <c r="K17" i="7"/>
  <c r="M18" i="7"/>
  <c r="K19" i="7"/>
  <c r="M20" i="7"/>
  <c r="K21" i="7"/>
  <c r="M22" i="7"/>
  <c r="K23" i="7"/>
  <c r="M24" i="7"/>
  <c r="L14" i="9"/>
  <c r="L22" i="9"/>
  <c r="I23" i="5"/>
  <c r="I15" i="5"/>
  <c r="M25" i="5"/>
  <c r="M26" i="5" s="1"/>
  <c r="O25" i="5"/>
  <c r="O26" i="5" s="1"/>
  <c r="I11" i="5"/>
  <c r="I19" i="5"/>
  <c r="H26" i="2"/>
  <c r="D29" i="2" s="1"/>
  <c r="I10" i="9"/>
  <c r="M12" i="9"/>
  <c r="K13" i="9"/>
  <c r="I14" i="9"/>
  <c r="M16" i="9"/>
  <c r="K17" i="9"/>
  <c r="I18" i="9"/>
  <c r="M20" i="9"/>
  <c r="K21" i="9"/>
  <c r="I22" i="9"/>
  <c r="M24" i="9"/>
  <c r="K25" i="9"/>
  <c r="I26" i="9"/>
  <c r="M10" i="9"/>
  <c r="K11" i="9"/>
  <c r="I12" i="9"/>
  <c r="M14" i="9"/>
  <c r="K15" i="9"/>
  <c r="I16" i="9"/>
  <c r="M18" i="9"/>
  <c r="K19" i="9"/>
  <c r="I20" i="9"/>
  <c r="M22" i="9"/>
  <c r="K23" i="9"/>
  <c r="I24" i="9"/>
  <c r="M26" i="9"/>
  <c r="K27" i="9"/>
  <c r="I9" i="5"/>
  <c r="I13" i="5"/>
  <c r="I17" i="5"/>
  <c r="I21" i="5"/>
  <c r="F25" i="5"/>
  <c r="F26" i="5" s="1"/>
  <c r="K7" i="5"/>
  <c r="N25" i="5"/>
  <c r="N26" i="5" s="1"/>
  <c r="I8" i="5"/>
  <c r="K9" i="5"/>
  <c r="I10" i="5"/>
  <c r="K11" i="5"/>
  <c r="I12" i="5"/>
  <c r="K13" i="5"/>
  <c r="I14" i="5"/>
  <c r="K15" i="5"/>
  <c r="I16" i="5"/>
  <c r="K17" i="5"/>
  <c r="I18" i="5"/>
  <c r="K19" i="5"/>
  <c r="I20" i="5"/>
  <c r="K21" i="5"/>
  <c r="I22" i="5"/>
  <c r="K23" i="5"/>
  <c r="I24" i="5"/>
  <c r="J10" i="9"/>
  <c r="L10" i="9"/>
  <c r="J14" i="9"/>
  <c r="J18" i="9"/>
  <c r="L18" i="9"/>
  <c r="J22" i="9"/>
  <c r="J26" i="9"/>
  <c r="L26" i="9"/>
  <c r="K8" i="5"/>
  <c r="K10" i="5"/>
  <c r="K12" i="5"/>
  <c r="K14" i="5"/>
  <c r="K16" i="5"/>
  <c r="K18" i="5"/>
  <c r="K20" i="5"/>
  <c r="K22" i="5"/>
  <c r="K24" i="5"/>
  <c r="J12" i="9"/>
  <c r="L12" i="9"/>
  <c r="J16" i="9"/>
  <c r="L16" i="9"/>
  <c r="J20" i="9"/>
  <c r="L20" i="9"/>
  <c r="J24" i="9"/>
  <c r="L24" i="9"/>
  <c r="D28" i="2"/>
  <c r="E28" i="2" s="1"/>
  <c r="D6" i="3" s="1"/>
  <c r="E6" i="3" s="1"/>
  <c r="N11" i="9"/>
  <c r="O11" i="9" s="1"/>
  <c r="N13" i="9"/>
  <c r="O13" i="9" s="1"/>
  <c r="N15" i="9"/>
  <c r="O15" i="9" s="1"/>
  <c r="N17" i="9"/>
  <c r="O17" i="9" s="1"/>
  <c r="N19" i="9"/>
  <c r="O19" i="9" s="1"/>
  <c r="N21" i="9"/>
  <c r="O21" i="9" s="1"/>
  <c r="N23" i="9"/>
  <c r="O23" i="9" s="1"/>
  <c r="N25" i="9"/>
  <c r="O25" i="9" s="1"/>
  <c r="N27" i="9"/>
  <c r="O27" i="9" s="1"/>
  <c r="J8" i="5"/>
  <c r="J10" i="5"/>
  <c r="J12" i="5"/>
  <c r="J14" i="5"/>
  <c r="J16" i="5"/>
  <c r="J18" i="5"/>
  <c r="J20" i="5"/>
  <c r="J22" i="5"/>
  <c r="J24" i="5"/>
  <c r="H25" i="7"/>
  <c r="H26" i="7" s="1"/>
  <c r="L8" i="7"/>
  <c r="L10" i="7"/>
  <c r="L12" i="7"/>
  <c r="L14" i="7"/>
  <c r="L16" i="7"/>
  <c r="L18" i="7"/>
  <c r="L20" i="7"/>
  <c r="L22" i="7"/>
  <c r="L24" i="7"/>
  <c r="K10" i="9"/>
  <c r="I11" i="9"/>
  <c r="M11" i="9"/>
  <c r="K12" i="9"/>
  <c r="I13" i="9"/>
  <c r="M13" i="9"/>
  <c r="K14" i="9"/>
  <c r="I15" i="9"/>
  <c r="M15" i="9"/>
  <c r="N16" i="9"/>
  <c r="O16" i="9" s="1"/>
  <c r="K16" i="9"/>
  <c r="I17" i="9"/>
  <c r="M17" i="9"/>
  <c r="K18" i="9"/>
  <c r="I19" i="9"/>
  <c r="M19" i="9"/>
  <c r="K20" i="9"/>
  <c r="I21" i="9"/>
  <c r="M21" i="9"/>
  <c r="K22" i="9"/>
  <c r="I23" i="9"/>
  <c r="M23" i="9"/>
  <c r="N24" i="9"/>
  <c r="O24" i="9" s="1"/>
  <c r="K24" i="9"/>
  <c r="I25" i="9"/>
  <c r="M25" i="9"/>
  <c r="K26" i="9"/>
  <c r="I27" i="9"/>
  <c r="M27" i="9"/>
  <c r="J28" i="9" l="1"/>
  <c r="D35" i="9" s="1"/>
  <c r="E35" i="9" s="1"/>
  <c r="M25" i="7"/>
  <c r="M26" i="7" s="1"/>
  <c r="K25" i="7"/>
  <c r="K26" i="7" s="1"/>
  <c r="N26" i="9"/>
  <c r="O26" i="9" s="1"/>
  <c r="N22" i="9"/>
  <c r="O22" i="9" s="1"/>
  <c r="N18" i="9"/>
  <c r="O18" i="9" s="1"/>
  <c r="N14" i="9"/>
  <c r="O14" i="9" s="1"/>
  <c r="N10" i="9"/>
  <c r="O10" i="9" s="1"/>
  <c r="L25" i="7"/>
  <c r="L26" i="7" s="1"/>
  <c r="E29" i="2"/>
  <c r="G6" i="3" s="1"/>
  <c r="H6" i="3" s="1"/>
  <c r="I6" i="3" s="1"/>
  <c r="F6" i="3"/>
  <c r="C6" i="3"/>
  <c r="I25" i="5"/>
  <c r="I26" i="5" s="1"/>
  <c r="M28" i="9"/>
  <c r="D38" i="9" s="1"/>
  <c r="E38" i="9" s="1"/>
  <c r="N10" i="10" s="1"/>
  <c r="J25" i="5"/>
  <c r="J26" i="5" s="1"/>
  <c r="K25" i="5"/>
  <c r="K26" i="5" s="1"/>
  <c r="L28" i="9"/>
  <c r="D37" i="9" s="1"/>
  <c r="E37" i="9" s="1"/>
  <c r="O9" i="10" s="1"/>
  <c r="I28" i="9"/>
  <c r="D34" i="9" s="1"/>
  <c r="E34" i="9" s="1"/>
  <c r="N6" i="10" s="1"/>
  <c r="O7" i="10"/>
  <c r="M7" i="10"/>
  <c r="K7" i="10"/>
  <c r="I7" i="10"/>
  <c r="G7" i="10"/>
  <c r="P7" i="10"/>
  <c r="N7" i="10"/>
  <c r="L7" i="10"/>
  <c r="J7" i="10"/>
  <c r="H7" i="10"/>
  <c r="F7" i="10"/>
  <c r="F35" i="9"/>
  <c r="P6" i="4"/>
  <c r="N6" i="4"/>
  <c r="L6" i="4"/>
  <c r="J6" i="4"/>
  <c r="H6" i="4"/>
  <c r="F6" i="4"/>
  <c r="D6" i="4"/>
  <c r="B6" i="4"/>
  <c r="O6" i="4"/>
  <c r="M6" i="4"/>
  <c r="K6" i="4"/>
  <c r="I6" i="4"/>
  <c r="G6" i="4"/>
  <c r="E6" i="4"/>
  <c r="C6" i="4"/>
  <c r="K28" i="9"/>
  <c r="D36" i="9" s="1"/>
  <c r="E36" i="9" s="1"/>
  <c r="B9" i="10" l="1"/>
  <c r="J9" i="10"/>
  <c r="F9" i="10"/>
  <c r="N9" i="10"/>
  <c r="D9" i="10"/>
  <c r="H9" i="10"/>
  <c r="L9" i="10"/>
  <c r="P9" i="10"/>
  <c r="C9" i="10"/>
  <c r="G9" i="10"/>
  <c r="K9" i="10"/>
  <c r="F37" i="9"/>
  <c r="E9" i="10"/>
  <c r="I9" i="10"/>
  <c r="M9" i="10"/>
  <c r="I6" i="10"/>
  <c r="M6" i="10"/>
  <c r="L6" i="10"/>
  <c r="F34" i="9"/>
  <c r="H6" i="10"/>
  <c r="P6" i="10"/>
  <c r="C10" i="10"/>
  <c r="G10" i="10"/>
  <c r="K10" i="10"/>
  <c r="O10" i="10"/>
  <c r="D10" i="10"/>
  <c r="H10" i="10"/>
  <c r="L10" i="10"/>
  <c r="P10" i="10"/>
  <c r="F38" i="9"/>
  <c r="E10" i="10"/>
  <c r="I10" i="10"/>
  <c r="M10" i="10"/>
  <c r="B10" i="10"/>
  <c r="F10" i="10"/>
  <c r="J10" i="10"/>
  <c r="G6" i="10"/>
  <c r="K6" i="10"/>
  <c r="O6" i="10"/>
  <c r="F6" i="10"/>
  <c r="J6" i="10"/>
  <c r="P8" i="10"/>
  <c r="N8" i="10"/>
  <c r="L8" i="10"/>
  <c r="J8" i="10"/>
  <c r="H8" i="10"/>
  <c r="H11" i="10" s="1"/>
  <c r="H6" i="11" s="1"/>
  <c r="H7" i="11" s="1"/>
  <c r="F8" i="10"/>
  <c r="D8" i="10"/>
  <c r="B8" i="10"/>
  <c r="O8" i="10"/>
  <c r="M8" i="10"/>
  <c r="M11" i="10" s="1"/>
  <c r="M6" i="11" s="1"/>
  <c r="M7" i="11" s="1"/>
  <c r="K8" i="10"/>
  <c r="I8" i="10"/>
  <c r="G8" i="10"/>
  <c r="E8" i="10"/>
  <c r="C8" i="10"/>
  <c r="F36" i="9"/>
  <c r="J11" i="10" l="1"/>
  <c r="J6" i="11" s="1"/>
  <c r="J7" i="11" s="1"/>
  <c r="D11" i="10"/>
  <c r="D6" i="11" s="1"/>
  <c r="D7" i="11" s="1"/>
  <c r="E11" i="10"/>
  <c r="E6" i="11" s="1"/>
  <c r="E7" i="11" s="1"/>
  <c r="F11" i="10"/>
  <c r="F6" i="11" s="1"/>
  <c r="F7" i="11" s="1"/>
  <c r="B11" i="10"/>
  <c r="B6" i="11" s="1"/>
  <c r="B7" i="11" s="1"/>
  <c r="I11" i="10"/>
  <c r="I6" i="11" s="1"/>
  <c r="I7" i="11" s="1"/>
  <c r="N11" i="10"/>
  <c r="N6" i="11" s="1"/>
  <c r="N7" i="11" s="1"/>
  <c r="G11" i="10"/>
  <c r="G6" i="11" s="1"/>
  <c r="G7" i="11" s="1"/>
  <c r="O11" i="10"/>
  <c r="O6" i="11" s="1"/>
  <c r="O7" i="11" s="1"/>
  <c r="L11" i="10"/>
  <c r="L6" i="11" s="1"/>
  <c r="L7" i="11" s="1"/>
  <c r="K35" i="9"/>
  <c r="C11" i="10"/>
  <c r="C6" i="11" s="1"/>
  <c r="C7" i="11" s="1"/>
  <c r="K11" i="10"/>
  <c r="K6" i="11" s="1"/>
  <c r="K7" i="11" s="1"/>
  <c r="P11" i="10"/>
  <c r="P6" i="11" s="1"/>
  <c r="P7" i="11" s="1"/>
</calcChain>
</file>

<file path=xl/sharedStrings.xml><?xml version="1.0" encoding="utf-8"?>
<sst xmlns="http://schemas.openxmlformats.org/spreadsheetml/2006/main" count="487" uniqueCount="139">
  <si>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</si>
  <si>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</si>
  <si>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</si>
  <si>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</si>
  <si>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</si>
  <si>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</si>
  <si>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</si>
  <si>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</si>
  <si>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</si>
  <si>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</si>
  <si>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</si>
  <si>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</si>
  <si>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</si>
  <si>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</si>
  <si>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</si>
  <si>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</si>
  <si>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</si>
  <si>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</si>
  <si>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</si>
  <si>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</si>
  <si>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</si>
  <si>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</si>
  <si>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</si>
  <si>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</si>
  <si>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</si>
  <si>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</si>
  <si>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</si>
  <si>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</si>
  <si>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</si>
  <si>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</si>
  <si>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</si>
  <si>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</si>
  <si>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</si>
  <si>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</si>
  <si>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</si>
  <si>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</si>
  <si>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</si>
  <si>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</si>
  <si>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</si>
  <si>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</si>
  <si>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</si>
  <si>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</si>
  <si>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</si>
  <si>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</si>
  <si>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</si>
  <si>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</si>
  <si>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</si>
  <si>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</si>
  <si>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</si>
  <si>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</si>
  <si>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</si>
  <si>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</si>
  <si>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</si>
  <si>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</si>
  <si>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</si>
  <si>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</si>
  <si>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</si>
  <si>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</si>
  <si>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</si>
  <si>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</si>
  <si>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</si>
  <si>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</si>
  <si>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</si>
  <si>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</si>
  <si>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</si>
  <si>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</si>
  <si>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</si>
  <si>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</si>
  <si>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</si>
  <si>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</si>
  <si>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</si>
  <si>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</si>
  <si>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</si>
  <si>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</si>
  <si>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</si>
  <si>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</si>
  <si>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</si>
  <si>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</si>
  <si>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</si>
  <si>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</si>
  <si>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</si>
  <si>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 xml:space="preserve">III YEAR V SEM 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</si>
  <si>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</si>
  <si>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</si>
  <si>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</si>
  <si>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</si>
  <si>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</si>
  <si>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</si>
  <si>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</si>
  <si>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</si>
  <si>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</si>
  <si>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</si>
  <si>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</si>
  <si>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</si>
  <si>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</si>
  <si>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</si>
  <si>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</si>
  <si>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</si>
  <si>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</si>
  <si>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</si>
  <si>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</si>
  <si>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</si>
  <si>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</si>
  <si>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</si>
  <si>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</si>
  <si>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</si>
  <si>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</si>
  <si>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</si>
  <si>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</si>
  <si>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</si>
  <si>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</si>
  <si>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</si>
  <si>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</si>
  <si>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</si>
  <si>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</si>
  <si>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</si>
  <si>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</si>
  <si>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</si>
  <si>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SUBJECT: Computer Architecture                                                                                             Faculty: Naresh Mali</t>
  </si>
  <si>
    <t>Final Mapping of 5EC3-01</t>
  </si>
  <si>
    <t xml:space="preserve">SUBJECT: Computer Architecture                                                   Subject Teacher: </t>
  </si>
  <si>
    <t>SUBJECT: Computer Architecture                                                        Name of Faculty:Naresh Mali</t>
  </si>
  <si>
    <t>Attainment of Subject Code 5EC3-01 Sheet</t>
  </si>
  <si>
    <t>N</t>
  </si>
  <si>
    <t>SUBJECT:  Computer Architecture                                                                                                                        Name of Faculty: Naresh Mali</t>
  </si>
  <si>
    <t>SUBJECT: Computer Architecture                                                           Name of Faculty: Naresh Mali</t>
  </si>
  <si>
    <t>SUBJECT: Computer Architecture                                                                                               Name of Faculty: Naresh Mali</t>
  </si>
  <si>
    <t>SUBJECT: Computer Architecture                                                                  Subject Teacher: Naresh Mali</t>
  </si>
  <si>
    <t xml:space="preserve"> 5EC3-01</t>
  </si>
  <si>
    <t>CO25EC3-01</t>
  </si>
  <si>
    <t>CO25EC3.1</t>
  </si>
  <si>
    <t>CO25EC3.2</t>
  </si>
  <si>
    <t>CO25EC3.3</t>
  </si>
  <si>
    <t>CO25EC3.4</t>
  </si>
  <si>
    <t>CO25EC3.5</t>
  </si>
  <si>
    <t>C25EC-01 (AVG)</t>
  </si>
  <si>
    <t>CO25EC-01</t>
  </si>
  <si>
    <t>CO25EC-01
(Round Off)</t>
  </si>
  <si>
    <t>C25EC3-01 (AVG)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</si>
</sst>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sz val="10"/>
      <color theme="1"/>
      <name val="TeS"/>
    </font>
    <font>
      <sz val="10"/>
      <color theme="1"/>
      <name val="Arial"/>
      <family val="2"/>
      <scheme val="minor"/>
    </font>
    <font>
      <sz val="9"/>
      <color theme="1"/>
      <name val="Calibri"/>
      <family val="2"/>
    </font>
    <font>
      <sz val="9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8"/>
      <name val="Arial"/>
      <family val="2"/>
      <scheme val="minor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</cellStyleXfs>
  <cellXfs count="151">
    <xf numFmtId="0" fontId="0" fillId="0" borderId="0" xfId="0"/>
    <xf numFmtId="0" fontId="5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6" fillId="0" borderId="0" xfId="0" applyFont="1"/>
    <xf numFmtId="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9" fontId="3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3" fillId="0" borderId="0" xfId="0" applyFont="1"/>
    <xf numFmtId="0" fontId="5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5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9" fontId="6" fillId="2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2" fontId="5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13" fillId="0" borderId="30" xfId="0" applyFont="1" applyBorder="1"/>
    <xf numFmtId="0" fontId="14" fillId="5" borderId="31" xfId="0" applyFont="1" applyFill="1" applyBorder="1" applyAlignment="1">
      <alignment horizontal="left" wrapText="1"/>
    </xf>
    <xf numFmtId="0" fontId="15" fillId="5" borderId="31" xfId="0" applyFont="1" applyFill="1" applyBorder="1" applyAlignment="1">
      <alignment horizontal="left" wrapText="1"/>
    </xf>
    <xf numFmtId="0" fontId="14" fillId="5" borderId="30" xfId="0" applyFont="1" applyFill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0" fontId="14" fillId="5" borderId="31" xfId="0" applyFont="1" applyFill="1" applyBorder="1" applyAlignment="1">
      <alignment horizontal="center" wrapText="1"/>
    </xf>
    <xf numFmtId="0" fontId="15" fillId="5" borderId="31" xfId="0" applyFont="1" applyFill="1" applyBorder="1" applyAlignment="1">
      <alignment horizontal="center" wrapText="1"/>
    </xf>
    <xf numFmtId="0" fontId="14" fillId="5" borderId="30" xfId="0" applyFont="1" applyFill="1" applyBorder="1" applyAlignment="1">
      <alignment horizontal="center" wrapText="1"/>
    </xf>
    <xf numFmtId="0" fontId="7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2" fillId="0" borderId="30" xfId="1" applyBorder="1" applyAlignment="1">
      <alignment horizontal="center"/>
    </xf>
    <xf numFmtId="0" fontId="2" fillId="0" borderId="30" xfId="0" applyFont="1" applyBorder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left"/>
    </xf>
    <xf numFmtId="0" fontId="19" fillId="0" borderId="30" xfId="0" applyFont="1" applyBorder="1" applyAlignment="1">
      <alignment horizontal="left" wrapText="1"/>
    </xf>
    <xf numFmtId="0" fontId="21" fillId="4" borderId="6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horizontal="left"/>
    </xf>
    <xf numFmtId="0" fontId="22" fillId="0" borderId="30" xfId="0" applyFont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center" wrapText="1"/>
    </xf>
    <xf numFmtId="0" fontId="2" fillId="0" borderId="32" xfId="1" applyBorder="1" applyAlignment="1">
      <alignment horizontal="center"/>
    </xf>
    <xf numFmtId="0" fontId="12" fillId="0" borderId="30" xfId="0" applyFont="1" applyBorder="1" applyAlignment="1">
      <alignment horizontal="center" wrapText="1"/>
    </xf>
    <xf numFmtId="0" fontId="14" fillId="5" borderId="3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23" fillId="0" borderId="1" xfId="0" applyFont="1" applyBorder="1" applyAlignment="1">
      <alignment horizontal="center" vertical="center"/>
    </xf>
    <xf numFmtId="0" fontId="24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3" fillId="2" borderId="8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/>
    <xf numFmtId="0" fontId="24" fillId="0" borderId="21" xfId="0" applyFont="1" applyBorder="1"/>
    <xf numFmtId="0" fontId="26" fillId="0" borderId="0" xfId="0" applyFont="1"/>
    <xf numFmtId="0" fontId="24" fillId="0" borderId="22" xfId="0" applyFont="1" applyBorder="1"/>
    <xf numFmtId="0" fontId="24" fillId="0" borderId="18" xfId="0" applyFont="1" applyBorder="1"/>
    <xf numFmtId="0" fontId="24" fillId="0" borderId="19" xfId="0" applyFont="1" applyBorder="1"/>
    <xf numFmtId="0" fontId="24" fillId="0" borderId="20" xfId="0" applyFont="1" applyBorder="1"/>
    <xf numFmtId="0" fontId="25" fillId="0" borderId="1" xfId="0" applyFont="1" applyBorder="1" applyAlignment="1">
      <alignment horizontal="center" vertical="center" wrapText="1"/>
    </xf>
    <xf numFmtId="0" fontId="24" fillId="0" borderId="3" xfId="0" applyFont="1" applyBorder="1"/>
    <xf numFmtId="0" fontId="6" fillId="0" borderId="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10" fillId="0" borderId="19" xfId="0" applyFont="1" applyBorder="1" applyAlignment="1">
      <alignment horizontal="center"/>
    </xf>
    <xf numFmtId="9" fontId="6" fillId="2" borderId="8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0" fillId="0" borderId="0" xfId="0"/>
    <xf numFmtId="0" fontId="4" fillId="0" borderId="22" xfId="0" applyFont="1" applyBorder="1"/>
    <xf numFmtId="0" fontId="9" fillId="0" borderId="23" xfId="0" applyFont="1" applyBorder="1" applyAlignment="1">
      <alignment horizontal="center"/>
    </xf>
    <xf numFmtId="0" fontId="4" fillId="0" borderId="24" xfId="0" applyFont="1" applyBorder="1"/>
    <xf numFmtId="0" fontId="20" fillId="0" borderId="30" xfId="0" applyFont="1" applyBorder="1" applyAlignment="1">
      <alignment horizontal="left"/>
    </xf>
    <xf numFmtId="0" fontId="25" fillId="2" borderId="1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24" fillId="0" borderId="9" xfId="0" applyFont="1" applyBorder="1"/>
    <xf numFmtId="0" fontId="24" fillId="0" borderId="10" xfId="0" applyFont="1" applyBorder="1"/>
    <xf numFmtId="0" fontId="25" fillId="2" borderId="7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8" fillId="0" borderId="30" xfId="0" applyFont="1" applyBorder="1" applyAlignment="1">
      <alignment horizontal="left"/>
    </xf>
    <xf numFmtId="0" fontId="28" fillId="0" borderId="30" xfId="0" applyFont="1" applyBorder="1" applyAlignment="1">
      <alignment horizontal="left" wrapText="1"/>
    </xf>
    <xf numFmtId="0" fontId="26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</cellXfs>
  <cellStyles count="29">
    <cellStyle name="Normal" xfId="0" builtinId="0"/>
    <cellStyle name="Normal 10" xfId="8" xr:uid="{C8A8A953-C2DC-4A7F-9CF9-5113FF8A55AC}"/>
    <cellStyle name="Normal 11" xfId="9" xr:uid="{CF6B3123-8289-48CE-A253-483EB14A9F6D}"/>
    <cellStyle name="Normal 12" xfId="10" xr:uid="{F926A934-4520-4CB7-A30D-D560C44FCCB4}"/>
    <cellStyle name="Normal 15" xfId="11" xr:uid="{5805C218-7B09-4715-9543-E1C40A4B7B3D}"/>
    <cellStyle name="Normal 16" xfId="12" xr:uid="{A5969D4D-73CC-4D96-A369-E584062080D5}"/>
    <cellStyle name="Normal 17" xfId="13" xr:uid="{182B22B6-4CAD-4C0B-B75E-F875BE8695A2}"/>
    <cellStyle name="Normal 18" xfId="14" xr:uid="{3AC01821-F29B-4C44-8B75-C37976F45E8C}"/>
    <cellStyle name="Normal 19" xfId="15" xr:uid="{49DB9D36-C6E7-4045-BF06-F4D565894A40}"/>
    <cellStyle name="Normal 2" xfId="2" xr:uid="{0794F9B7-91B4-405C-8F9B-E75D9BB9F316}"/>
    <cellStyle name="Normal 20" xfId="16" xr:uid="{8E7ADB49-298B-44D0-94CB-CF198B547484}"/>
    <cellStyle name="Normal 21" xfId="17" xr:uid="{C18CA472-9FD5-4642-B68E-85AFC8EADA93}"/>
    <cellStyle name="Normal 22" xfId="18" xr:uid="{370E9FE4-9889-4A98-8874-1950B5825D97}"/>
    <cellStyle name="Normal 23" xfId="19" xr:uid="{B5AAFB08-1901-4753-ABD8-8E4F705CC869}"/>
    <cellStyle name="Normal 24" xfId="20" xr:uid="{A243061A-E457-4872-A754-EFF36A5615CE}"/>
    <cellStyle name="Normal 25" xfId="21" xr:uid="{01755805-098E-4EAA-91C9-3BC2CE148118}"/>
    <cellStyle name="Normal 26" xfId="22" xr:uid="{F9319E23-FBA0-42D0-81C1-CF089655713E}"/>
    <cellStyle name="Normal 27" xfId="23" xr:uid="{BE49FEA1-8362-4A59-B4E9-C26A89F4FFC0}"/>
    <cellStyle name="Normal 28" xfId="24" xr:uid="{F9877FB8-8C97-44D2-B925-E68815D4944D}"/>
    <cellStyle name="Normal 29" xfId="25" xr:uid="{1CF164B6-5E81-4D96-B8E1-ED7908F4DCB1}"/>
    <cellStyle name="Normal 3" xfId="26" xr:uid="{1C5418AC-2EEC-4D83-ADA3-E1B5FEAE24D5}"/>
    <cellStyle name="Normal 30" xfId="27" xr:uid="{CC2213E1-BA7C-4285-8C3B-217DD19BC873}"/>
    <cellStyle name="Normal 31" xfId="28" xr:uid="{BBB06D89-7E61-464F-817C-077EF5994ACD}"/>
    <cellStyle name="Normal 4" xfId="1" xr:uid="{9C35C048-300B-4E1E-AA48-EF960347232D}"/>
    <cellStyle name="Normal 5" xfId="3" xr:uid="{844A552F-4F58-4F7C-A130-5D354C5D0260}"/>
    <cellStyle name="Normal 6" xfId="4" xr:uid="{15470AF6-E788-4478-9D51-BF61AF399CDF}"/>
    <cellStyle name="Normal 7" xfId="5" xr:uid="{6D9F24F3-9D38-452A-9BFB-F1C69B3351ED}"/>
    <cellStyle name="Normal 8" xfId="6" xr:uid="{DAEB85ED-B1E2-4491-BE3E-05E2B2B39B21}"/>
    <cellStyle name="Normal 9" xfId="7" xr:uid="{2C80FFFF-4C0E-4862-B0D0-132E4FC07F25}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workbookViewId="0">
      <selection activeCell="A12" sqref="A12"/>
    </sheetView>
  </sheetViews>
  <sheetFormatPr defaultColWidth="12.59765625" defaultRowHeight="15" customHeight="1"/>
  <cols>
    <col min="1" max="1" width="15.59765625" customWidth="1"/>
    <col min="2" max="25" width="8" customWidth="1"/>
  </cols>
  <sheetData>
    <row r="1" spans="1:25" ht="19.5" customHeight="1">
      <c r="A1" s="94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4" t="s">
        <v>81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4" t="s">
        <v>118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130</v>
      </c>
      <c r="B6" s="75">
        <v>3</v>
      </c>
      <c r="C6" s="76">
        <v>3</v>
      </c>
      <c r="D6" s="76">
        <v>1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131</v>
      </c>
      <c r="B7" s="77">
        <v>3</v>
      </c>
      <c r="C7" s="78">
        <v>3</v>
      </c>
      <c r="D7" s="78">
        <v>2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132</v>
      </c>
      <c r="B8" s="77">
        <v>2</v>
      </c>
      <c r="C8" s="78">
        <v>1</v>
      </c>
      <c r="D8" s="78">
        <v>2</v>
      </c>
      <c r="E8" s="78">
        <v>2</v>
      </c>
      <c r="F8" s="78">
        <v>2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133</v>
      </c>
      <c r="B9" s="77">
        <v>3</v>
      </c>
      <c r="C9" s="78">
        <v>2</v>
      </c>
      <c r="D9" s="78">
        <v>2</v>
      </c>
      <c r="E9" s="78">
        <v>0</v>
      </c>
      <c r="F9" s="78">
        <v>2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134</v>
      </c>
      <c r="B10" s="77">
        <v>1</v>
      </c>
      <c r="C10" s="78">
        <v>3</v>
      </c>
      <c r="D10" s="78">
        <v>1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138</v>
      </c>
      <c r="B11" s="8">
        <f t="shared" ref="B11:P11" si="0">AVERAGE(B6:B10)</f>
        <v>2.4</v>
      </c>
      <c r="C11" s="8">
        <f t="shared" si="0"/>
        <v>2.4</v>
      </c>
      <c r="D11" s="8">
        <f t="shared" si="0"/>
        <v>1.6</v>
      </c>
      <c r="E11" s="8">
        <f t="shared" si="0"/>
        <v>0.4</v>
      </c>
      <c r="F11" s="8">
        <f t="shared" si="0"/>
        <v>0.8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0</v>
      </c>
      <c r="O11" s="9">
        <f t="shared" si="0"/>
        <v>0</v>
      </c>
      <c r="P11" s="8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119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2</v>
      </c>
      <c r="E12" s="10">
        <f t="shared" si="1"/>
        <v>0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0</v>
      </c>
      <c r="O12" s="11">
        <f t="shared" si="1"/>
        <v>0</v>
      </c>
      <c r="P12" s="12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7" t="s">
        <v>17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  <c r="O13" s="95"/>
      <c r="P13" s="96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honeticPr fontId="27" type="noConversion"/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workbookViewId="0">
      <selection activeCell="C14" sqref="C14"/>
    </sheetView>
  </sheetViews>
  <sheetFormatPr defaultColWidth="12.59765625" defaultRowHeight="15" customHeight="1"/>
  <cols>
    <col min="1" max="1" width="12.3984375" customWidth="1"/>
    <col min="2" max="25" width="7.59765625" customWidth="1"/>
  </cols>
  <sheetData>
    <row r="1" spans="1:25" ht="19.5" customHeight="1">
      <c r="A1" s="114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25" ht="19.5" customHeight="1">
      <c r="A2" s="114" t="s">
        <v>78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25" ht="19.5" customHeight="1">
      <c r="A3" s="114" t="s">
        <v>81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25" ht="19.5" customHeight="1">
      <c r="A4" s="114" t="s">
        <v>125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1:25" ht="31.2">
      <c r="A5" s="58" t="s">
        <v>1</v>
      </c>
      <c r="B5" s="59" t="s">
        <v>2</v>
      </c>
      <c r="C5" s="59" t="s">
        <v>3</v>
      </c>
      <c r="D5" s="59" t="s">
        <v>4</v>
      </c>
      <c r="E5" s="59" t="s">
        <v>5</v>
      </c>
      <c r="F5" s="59" t="s">
        <v>6</v>
      </c>
      <c r="G5" s="59" t="s">
        <v>7</v>
      </c>
      <c r="H5" s="59" t="s">
        <v>8</v>
      </c>
      <c r="I5" s="59" t="s">
        <v>9</v>
      </c>
      <c r="J5" s="59" t="s">
        <v>10</v>
      </c>
      <c r="K5" s="59" t="s">
        <v>11</v>
      </c>
      <c r="L5" s="59" t="s">
        <v>12</v>
      </c>
      <c r="M5" s="59" t="s">
        <v>13</v>
      </c>
      <c r="N5" s="59" t="s">
        <v>14</v>
      </c>
      <c r="O5" s="59" t="s">
        <v>15</v>
      </c>
      <c r="P5" s="59" t="s">
        <v>16</v>
      </c>
      <c r="Q5" s="60"/>
      <c r="R5" s="60"/>
      <c r="S5" s="60"/>
      <c r="T5" s="60"/>
      <c r="U5" s="60"/>
      <c r="V5" s="60"/>
      <c r="W5" s="60"/>
      <c r="X5" s="60"/>
      <c r="Y5" s="60"/>
    </row>
    <row r="6" spans="1:25" ht="19.5" customHeight="1">
      <c r="A6" s="30" t="s">
        <v>130</v>
      </c>
      <c r="B6" s="35">
        <f>((('Attainment Sheet Sessional'!$E34/3)*0.6)*'CO-PO Mapping'!B6)/3</f>
        <v>0.6</v>
      </c>
      <c r="C6" s="35">
        <f>((('Attainment Sheet Sessional'!$E34/3)*0.6)*'CO-PO Mapping'!C6)/3</f>
        <v>0.6</v>
      </c>
      <c r="D6" s="35">
        <f>((('Attainment Sheet Sessional'!$E34/3)*0.6)*'CO-PO Mapping'!D6)/3</f>
        <v>0.19999999999999998</v>
      </c>
      <c r="E6" s="35">
        <f>((('Attainment Sheet Sessional'!$E34/3)*0.6)*'CO-PO Mapping'!E6)/3</f>
        <v>0</v>
      </c>
      <c r="F6" s="35">
        <f>((('Attainment Sheet Sessional'!$E34/3)*0.6)*'CO-PO Mapping'!F6)/3</f>
        <v>0</v>
      </c>
      <c r="G6" s="35">
        <f>((('Attainment Sheet Sessional'!$E34/3)*0.6)*'CO-PO Mapping'!G6)/3</f>
        <v>0</v>
      </c>
      <c r="H6" s="35">
        <f>((('Attainment Sheet Sessional'!$E34/3)*0.6)*'CO-PO Mapping'!H6)/3</f>
        <v>0</v>
      </c>
      <c r="I6" s="35">
        <f>((('Attainment Sheet Sessional'!$E34/3)*0.6)*'CO-PO Mapping'!I6)/3</f>
        <v>0</v>
      </c>
      <c r="J6" s="35">
        <f>((('Attainment Sheet Sessional'!$E34/3)*0.6)*'CO-PO Mapping'!J6)/3</f>
        <v>0</v>
      </c>
      <c r="K6" s="35">
        <f>((('Attainment Sheet Sessional'!$E34/3)*0.6)*'CO-PO Mapping'!K6)/3</f>
        <v>0</v>
      </c>
      <c r="L6" s="35">
        <f>((('Attainment Sheet Sessional'!$E34/3)*0.6)*'CO-PO Mapping'!L6)/3</f>
        <v>0</v>
      </c>
      <c r="M6" s="35">
        <f>((('Attainment Sheet Sessional'!$E34/3)*0.6)*'CO-PO Mapping'!M6)/3</f>
        <v>0</v>
      </c>
      <c r="N6" s="35">
        <f>((('Attainment Sheet Sessional'!$E34/3)*0.6)*'CO-PO Mapping'!N6)/3</f>
        <v>0</v>
      </c>
      <c r="O6" s="35">
        <f>((('Attainment Sheet Sessional'!$E34/3)*0.6)*'CO-PO Mapping'!O6)/3</f>
        <v>0</v>
      </c>
      <c r="P6" s="35">
        <f>((('Attainment Sheet Sessional'!$E34/3)*0.6)*'CO-PO Mapping'!P6)/3</f>
        <v>0</v>
      </c>
    </row>
    <row r="7" spans="1:25" ht="19.5" customHeight="1">
      <c r="A7" s="30" t="s">
        <v>131</v>
      </c>
      <c r="B7" s="35">
        <f>((('Attainment Sheet Sessional'!$E35/3)*0.6)*'CO-PO Mapping'!B7)/3</f>
        <v>0.6</v>
      </c>
      <c r="C7" s="35">
        <f>((('Attainment Sheet Sessional'!$E35/3)*0.6)*'CO-PO Mapping'!C7)/3</f>
        <v>0.6</v>
      </c>
      <c r="D7" s="35">
        <f>((('Attainment Sheet Sessional'!$E35/3)*0.6)*'CO-PO Mapping'!D7)/3</f>
        <v>0.39999999999999997</v>
      </c>
      <c r="E7" s="35">
        <f>((('Attainment Sheet Sessional'!$E35/3)*0.6)*'CO-PO Mapping'!E7)/3</f>
        <v>0</v>
      </c>
      <c r="F7" s="35">
        <f>((('Attainment Sheet Sessional'!$E35/3)*0.6)*'CO-PO Mapping'!F7)/3</f>
        <v>0</v>
      </c>
      <c r="G7" s="35">
        <f>((('Attainment Sheet Sessional'!$E35/3)*0.6)*'CO-PO Mapping'!G7)/3</f>
        <v>0</v>
      </c>
      <c r="H7" s="35">
        <f>((('Attainment Sheet Sessional'!$E35/3)*0.6)*'CO-PO Mapping'!H7)/3</f>
        <v>0</v>
      </c>
      <c r="I7" s="35">
        <f>((('Attainment Sheet Sessional'!$E35/3)*0.6)*'CO-PO Mapping'!I7)/3</f>
        <v>0</v>
      </c>
      <c r="J7" s="35">
        <f>((('Attainment Sheet Sessional'!$E35/3)*0.6)*'CO-PO Mapping'!J7)/3</f>
        <v>0</v>
      </c>
      <c r="K7" s="35">
        <f>((('Attainment Sheet Sessional'!$E35/3)*0.6)*'CO-PO Mapping'!K7)/3</f>
        <v>0</v>
      </c>
      <c r="L7" s="35">
        <f>((('Attainment Sheet Sessional'!$E35/3)*0.6)*'CO-PO Mapping'!L7)/3</f>
        <v>0</v>
      </c>
      <c r="M7" s="35">
        <f>((('Attainment Sheet Sessional'!$E35/3)*0.6)*'CO-PO Mapping'!M7)/3</f>
        <v>0</v>
      </c>
      <c r="N7" s="35">
        <f>((('Attainment Sheet Sessional'!$E35/3)*0.6)*'CO-PO Mapping'!N7)/3</f>
        <v>0</v>
      </c>
      <c r="O7" s="35">
        <f>((('Attainment Sheet Sessional'!$E35/3)*0.6)*'CO-PO Mapping'!O7)/3</f>
        <v>0</v>
      </c>
      <c r="P7" s="35">
        <f>((('Attainment Sheet Sessional'!$E35/3)*0.6)*'CO-PO Mapping'!P7)/3</f>
        <v>0</v>
      </c>
    </row>
    <row r="8" spans="1:25" ht="19.5" customHeight="1">
      <c r="A8" s="30" t="s">
        <v>132</v>
      </c>
      <c r="B8" s="35">
        <f>((('Attainment Sheet Sessional'!$E36/3)*0.6)*'CO-PO Mapping'!B8)/3</f>
        <v>0.39999999999999997</v>
      </c>
      <c r="C8" s="35">
        <f>((('Attainment Sheet Sessional'!$E36/3)*0.6)*'CO-PO Mapping'!C8)/3</f>
        <v>0.19999999999999998</v>
      </c>
      <c r="D8" s="35">
        <f>((('Attainment Sheet Sessional'!$E36/3)*0.6)*'CO-PO Mapping'!D8)/3</f>
        <v>0.39999999999999997</v>
      </c>
      <c r="E8" s="35">
        <f>((('Attainment Sheet Sessional'!$E36/3)*0.6)*'CO-PO Mapping'!E8)/3</f>
        <v>0.39999999999999997</v>
      </c>
      <c r="F8" s="35">
        <f>((('Attainment Sheet Sessional'!$E36/3)*0.6)*'CO-PO Mapping'!F8)/3</f>
        <v>0.39999999999999997</v>
      </c>
      <c r="G8" s="35">
        <f>((('Attainment Sheet Sessional'!$E36/3)*0.6)*'CO-PO Mapping'!G8)/3</f>
        <v>0</v>
      </c>
      <c r="H8" s="35">
        <f>((('Attainment Sheet Sessional'!$E36/3)*0.6)*'CO-PO Mapping'!H8)/3</f>
        <v>0</v>
      </c>
      <c r="I8" s="35">
        <f>((('Attainment Sheet Sessional'!$E36/3)*0.6)*'CO-PO Mapping'!I8)/3</f>
        <v>0</v>
      </c>
      <c r="J8" s="35">
        <f>((('Attainment Sheet Sessional'!$E36/3)*0.6)*'CO-PO Mapping'!J8)/3</f>
        <v>0</v>
      </c>
      <c r="K8" s="35">
        <f>((('Attainment Sheet Sessional'!$E36/3)*0.6)*'CO-PO Mapping'!K8)/3</f>
        <v>0</v>
      </c>
      <c r="L8" s="35">
        <f>((('Attainment Sheet Sessional'!$E36/3)*0.6)*'CO-PO Mapping'!L8)/3</f>
        <v>0</v>
      </c>
      <c r="M8" s="35">
        <f>((('Attainment Sheet Sessional'!$E36/3)*0.6)*'CO-PO Mapping'!M8)/3</f>
        <v>0</v>
      </c>
      <c r="N8" s="35">
        <f>((('Attainment Sheet Sessional'!$E36/3)*0.6)*'CO-PO Mapping'!N8)/3</f>
        <v>0</v>
      </c>
      <c r="O8" s="35">
        <f>((('Attainment Sheet Sessional'!$E36/3)*0.6)*'CO-PO Mapping'!O8)/3</f>
        <v>0</v>
      </c>
      <c r="P8" s="35">
        <f>((('Attainment Sheet Sessional'!$E36/3)*0.6)*'CO-PO Mapping'!P8)/3</f>
        <v>0</v>
      </c>
    </row>
    <row r="9" spans="1:25" ht="19.5" customHeight="1">
      <c r="A9" s="30" t="s">
        <v>133</v>
      </c>
      <c r="B9" s="35">
        <f>((('Attainment Sheet Sessional'!$E37/3)*0.6)*'CO-PO Mapping'!B9)/3</f>
        <v>0.6</v>
      </c>
      <c r="C9" s="35">
        <f>((('Attainment Sheet Sessional'!$E37/3)*0.6)*'CO-PO Mapping'!C9)/3</f>
        <v>0.39999999999999997</v>
      </c>
      <c r="D9" s="35">
        <f>((('Attainment Sheet Sessional'!$E37/3)*0.6)*'CO-PO Mapping'!D9)/3</f>
        <v>0.39999999999999997</v>
      </c>
      <c r="E9" s="35">
        <f>((('Attainment Sheet Sessional'!$E37/3)*0.6)*'CO-PO Mapping'!E9)/3</f>
        <v>0</v>
      </c>
      <c r="F9" s="35">
        <f>((('Attainment Sheet Sessional'!$E37/3)*0.6)*'CO-PO Mapping'!F9)/3</f>
        <v>0.39999999999999997</v>
      </c>
      <c r="G9" s="35">
        <f>((('Attainment Sheet Sessional'!$E37/3)*0.6)*'CO-PO Mapping'!G9)/3</f>
        <v>0</v>
      </c>
      <c r="H9" s="35">
        <f>((('Attainment Sheet Sessional'!$E37/3)*0.6)*'CO-PO Mapping'!H9)/3</f>
        <v>0</v>
      </c>
      <c r="I9" s="35">
        <f>((('Attainment Sheet Sessional'!$E37/3)*0.6)*'CO-PO Mapping'!I9)/3</f>
        <v>0</v>
      </c>
      <c r="J9" s="35">
        <f>((('Attainment Sheet Sessional'!$E37/3)*0.6)*'CO-PO Mapping'!J9)/3</f>
        <v>0</v>
      </c>
      <c r="K9" s="35">
        <f>((('Attainment Sheet Sessional'!$E37/3)*0.6)*'CO-PO Mapping'!K9)/3</f>
        <v>0</v>
      </c>
      <c r="L9" s="35">
        <f>((('Attainment Sheet Sessional'!$E37/3)*0.6)*'CO-PO Mapping'!L9)/3</f>
        <v>0</v>
      </c>
      <c r="M9" s="35">
        <f>((('Attainment Sheet Sessional'!$E37/3)*0.6)*'CO-PO Mapping'!M9)/3</f>
        <v>0</v>
      </c>
      <c r="N9" s="35">
        <f>((('Attainment Sheet Sessional'!$E37/3)*0.6)*'CO-PO Mapping'!N9)/3</f>
        <v>0</v>
      </c>
      <c r="O9" s="35">
        <f>((('Attainment Sheet Sessional'!$E37/3)*0.6)*'CO-PO Mapping'!O9)/3</f>
        <v>0</v>
      </c>
      <c r="P9" s="35">
        <f>((('Attainment Sheet Sessional'!$E37/3)*0.6)*'CO-PO Mapping'!P9)/3</f>
        <v>0</v>
      </c>
    </row>
    <row r="10" spans="1:25" ht="19.5" customHeight="1">
      <c r="A10" s="30" t="s">
        <v>134</v>
      </c>
      <c r="B10" s="35">
        <f>((('Attainment Sheet Sessional'!$E38/3)*0.6)*'CO-PO Mapping'!B10)/3</f>
        <v>0.19999999999999998</v>
      </c>
      <c r="C10" s="35">
        <f>((('Attainment Sheet Sessional'!$E38/3)*0.6)*'CO-PO Mapping'!C10)/3</f>
        <v>0.6</v>
      </c>
      <c r="D10" s="35">
        <f>((('Attainment Sheet Sessional'!$E38/3)*0.6)*'CO-PO Mapping'!D10)/3</f>
        <v>0.19999999999999998</v>
      </c>
      <c r="E10" s="35">
        <f>((('Attainment Sheet Sessional'!$E38/3)*0.6)*'CO-PO Mapping'!E10)/3</f>
        <v>0</v>
      </c>
      <c r="F10" s="35">
        <f>((('Attainment Sheet Sessional'!$E38/3)*0.6)*'CO-PO Mapping'!F10)/3</f>
        <v>0</v>
      </c>
      <c r="G10" s="35">
        <f>((('Attainment Sheet Sessional'!$E38/3)*0.6)*'CO-PO Mapping'!G10)/3</f>
        <v>0</v>
      </c>
      <c r="H10" s="35">
        <f>((('Attainment Sheet Sessional'!$E38/3)*0.6)*'CO-PO Mapping'!H10)/3</f>
        <v>0</v>
      </c>
      <c r="I10" s="35">
        <f>((('Attainment Sheet Sessional'!$E38/3)*0.6)*'CO-PO Mapping'!I10)/3</f>
        <v>0</v>
      </c>
      <c r="J10" s="35">
        <f>((('Attainment Sheet Sessional'!$E38/3)*0.6)*'CO-PO Mapping'!J10)/3</f>
        <v>0</v>
      </c>
      <c r="K10" s="35">
        <f>((('Attainment Sheet Sessional'!$E38/3)*0.6)*'CO-PO Mapping'!K10)/3</f>
        <v>0</v>
      </c>
      <c r="L10" s="35">
        <f>((('Attainment Sheet Sessional'!$E38/3)*0.6)*'CO-PO Mapping'!L10)/3</f>
        <v>0</v>
      </c>
      <c r="M10" s="35">
        <f>((('Attainment Sheet Sessional'!$E38/3)*0.6)*'CO-PO Mapping'!M10)/3</f>
        <v>0</v>
      </c>
      <c r="N10" s="35">
        <f>((('Attainment Sheet Sessional'!$E38/3)*0.6)*'CO-PO Mapping'!N10)/3</f>
        <v>0</v>
      </c>
      <c r="O10" s="35">
        <f>((('Attainment Sheet Sessional'!$E38/3)*0.6)*'CO-PO Mapping'!O10)/3</f>
        <v>0</v>
      </c>
      <c r="P10" s="35">
        <f>((('Attainment Sheet Sessional'!$E38/3)*0.6)*'CO-PO Mapping'!P10)/3</f>
        <v>0</v>
      </c>
    </row>
    <row r="11" spans="1:25" ht="31.2">
      <c r="A11" s="30" t="s">
        <v>135</v>
      </c>
      <c r="B11" s="35">
        <f t="shared" ref="B11:P11" si="0">AVERAGE(B6:B10)</f>
        <v>0.48</v>
      </c>
      <c r="C11" s="35">
        <f t="shared" si="0"/>
        <v>0.48</v>
      </c>
      <c r="D11" s="35">
        <f t="shared" si="0"/>
        <v>0.31999999999999995</v>
      </c>
      <c r="E11" s="35">
        <f t="shared" si="0"/>
        <v>7.9999999999999988E-2</v>
      </c>
      <c r="F11" s="35">
        <f t="shared" si="0"/>
        <v>0.15999999999999998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61">
        <f t="shared" si="0"/>
        <v>0</v>
      </c>
      <c r="O11" s="61">
        <f t="shared" si="0"/>
        <v>0</v>
      </c>
      <c r="P11" s="61">
        <f t="shared" si="0"/>
        <v>0</v>
      </c>
    </row>
    <row r="12" spans="1:25" ht="39.75" customHeight="1">
      <c r="A12" s="126" t="s">
        <v>33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26"/>
      <c r="O12" s="95"/>
      <c r="P12" s="96"/>
    </row>
    <row r="16" spans="1:25" ht="15.6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0"/>
  <sheetViews>
    <sheetView workbookViewId="0">
      <selection activeCell="A8" sqref="A8:M8"/>
    </sheetView>
  </sheetViews>
  <sheetFormatPr defaultColWidth="12.59765625" defaultRowHeight="15" customHeight="1"/>
  <cols>
    <col min="1" max="1" width="10.8984375" customWidth="1"/>
    <col min="2" max="25" width="8" customWidth="1"/>
  </cols>
  <sheetData>
    <row r="1" spans="1:25" ht="19.5" customHeight="1">
      <c r="A1" s="114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4" t="s">
        <v>79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4" t="s">
        <v>81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4" t="s">
        <v>126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59" t="s">
        <v>46</v>
      </c>
      <c r="B5" s="59" t="s">
        <v>2</v>
      </c>
      <c r="C5" s="59" t="s">
        <v>3</v>
      </c>
      <c r="D5" s="59" t="s">
        <v>4</v>
      </c>
      <c r="E5" s="59" t="s">
        <v>5</v>
      </c>
      <c r="F5" s="59" t="s">
        <v>6</v>
      </c>
      <c r="G5" s="59" t="s">
        <v>7</v>
      </c>
      <c r="H5" s="59" t="s">
        <v>8</v>
      </c>
      <c r="I5" s="59" t="s">
        <v>9</v>
      </c>
      <c r="J5" s="59" t="s">
        <v>10</v>
      </c>
      <c r="K5" s="59" t="s">
        <v>11</v>
      </c>
      <c r="L5" s="59" t="s">
        <v>12</v>
      </c>
      <c r="M5" s="59" t="s">
        <v>13</v>
      </c>
      <c r="N5" s="59" t="s">
        <v>14</v>
      </c>
      <c r="O5" s="59" t="s">
        <v>15</v>
      </c>
      <c r="P5" s="59" t="s">
        <v>16</v>
      </c>
      <c r="Q5" s="15"/>
      <c r="R5" s="15"/>
      <c r="S5" s="15"/>
      <c r="T5" s="15"/>
      <c r="U5" s="15"/>
      <c r="V5" s="15"/>
      <c r="W5" s="15"/>
      <c r="X5" s="15"/>
      <c r="Y5" s="15"/>
    </row>
    <row r="6" spans="1:25" ht="19.5" customHeight="1">
      <c r="A6" s="32" t="s">
        <v>136</v>
      </c>
      <c r="B6" s="35">
        <f>'Attainment Tool 1 C to PO'!B6+'Attainment CO to PO Sessional'!B11</f>
        <v>1.04</v>
      </c>
      <c r="C6" s="35">
        <f>'Attainment Tool 1 C to PO'!C6+'Attainment CO to PO Sessional'!C11</f>
        <v>1.04</v>
      </c>
      <c r="D6" s="35">
        <f>'Attainment Tool 1 C to PO'!D6+'Attainment CO to PO Sessional'!D11</f>
        <v>0.69333333333333325</v>
      </c>
      <c r="E6" s="35">
        <f>'Attainment Tool 1 C to PO'!E6+'Attainment CO to PO Sessional'!E11</f>
        <v>0.17333333333333331</v>
      </c>
      <c r="F6" s="35">
        <f>'Attainment Tool 1 C to PO'!F6+'Attainment CO to PO Sessional'!F11</f>
        <v>0.34666666666666662</v>
      </c>
      <c r="G6" s="35">
        <f>'Attainment Tool 1 C to PO'!G6+'Attainment CO to PO Sessional'!G11</f>
        <v>0</v>
      </c>
      <c r="H6" s="35">
        <f>'Attainment Tool 1 C to PO'!H6+'Attainment CO to PO Sessional'!H11</f>
        <v>0</v>
      </c>
      <c r="I6" s="35">
        <f>'Attainment Tool 1 C to PO'!I6+'Attainment CO to PO Sessional'!I11</f>
        <v>0</v>
      </c>
      <c r="J6" s="35">
        <f>'Attainment Tool 1 C to PO'!J6+'Attainment CO to PO Sessional'!J11</f>
        <v>0</v>
      </c>
      <c r="K6" s="35">
        <f>'Attainment Tool 1 C to PO'!K6+'Attainment CO to PO Sessional'!K11</f>
        <v>0</v>
      </c>
      <c r="L6" s="35">
        <f>'Attainment Tool 1 C to PO'!L6+'Attainment CO to PO Sessional'!L11</f>
        <v>0</v>
      </c>
      <c r="M6" s="35">
        <f>'Attainment Tool 1 C to PO'!M6+'Attainment CO to PO Sessional'!M11</f>
        <v>0</v>
      </c>
      <c r="N6" s="35">
        <f>'Attainment Tool 1 C to PO'!N6+'Attainment CO to PO Sessional'!N11</f>
        <v>0</v>
      </c>
      <c r="O6" s="35">
        <f>'Attainment Tool 1 C to PO'!O6+'Attainment CO to PO Sessional'!O11</f>
        <v>0</v>
      </c>
      <c r="P6" s="35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0" t="s">
        <v>137</v>
      </c>
      <c r="B7" s="35">
        <f t="shared" ref="B7:P7" si="0">ROUND(B6,0)</f>
        <v>1</v>
      </c>
      <c r="C7" s="35">
        <f t="shared" si="0"/>
        <v>1</v>
      </c>
      <c r="D7" s="35">
        <f t="shared" si="0"/>
        <v>1</v>
      </c>
      <c r="E7" s="35">
        <f t="shared" si="0"/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 t="shared" si="0"/>
        <v>0</v>
      </c>
      <c r="N7" s="61">
        <f t="shared" si="0"/>
        <v>0</v>
      </c>
      <c r="O7" s="61">
        <f t="shared" si="0"/>
        <v>0</v>
      </c>
      <c r="P7" s="61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26" t="s">
        <v>33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126"/>
      <c r="O8" s="95"/>
      <c r="P8" s="96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94"/>
  <sheetViews>
    <sheetView workbookViewId="0">
      <selection activeCell="I10" sqref="I10"/>
    </sheetView>
  </sheetViews>
  <sheetFormatPr defaultColWidth="12.59765625" defaultRowHeight="15" customHeight="1"/>
  <cols>
    <col min="1" max="1" width="5.69921875" customWidth="1"/>
    <col min="2" max="2" width="15.3984375" customWidth="1"/>
    <col min="3" max="3" width="28.59765625" customWidth="1"/>
    <col min="4" max="4" width="14.09765625" customWidth="1"/>
    <col min="5" max="5" width="14.19921875" customWidth="1"/>
    <col min="6" max="6" width="13.19921875" customWidth="1"/>
    <col min="7" max="7" width="13.3984375" customWidth="1"/>
    <col min="8" max="8" width="13.19921875" customWidth="1"/>
    <col min="9" max="26" width="7.59765625" customWidth="1"/>
  </cols>
  <sheetData>
    <row r="1" spans="1:26" ht="19.5" customHeight="1">
      <c r="A1" s="94" t="s">
        <v>80</v>
      </c>
      <c r="B1" s="95"/>
      <c r="C1" s="95"/>
      <c r="D1" s="95"/>
      <c r="E1" s="95"/>
      <c r="F1" s="95"/>
      <c r="G1" s="95"/>
      <c r="H1" s="96"/>
    </row>
    <row r="2" spans="1:26" ht="19.5" customHeight="1">
      <c r="A2" s="94" t="s">
        <v>18</v>
      </c>
      <c r="B2" s="95"/>
      <c r="C2" s="95"/>
      <c r="D2" s="95"/>
      <c r="E2" s="95"/>
      <c r="F2" s="95"/>
      <c r="G2" s="95"/>
      <c r="H2" s="96"/>
    </row>
    <row r="3" spans="1:26" ht="19.5" customHeight="1">
      <c r="A3" s="94" t="s">
        <v>81</v>
      </c>
      <c r="B3" s="95"/>
      <c r="C3" s="95"/>
      <c r="D3" s="95"/>
      <c r="E3" s="95"/>
      <c r="F3" s="95"/>
      <c r="G3" s="95"/>
      <c r="H3" s="96"/>
    </row>
    <row r="4" spans="1:26" ht="19.5" customHeight="1">
      <c r="A4" s="94" t="s">
        <v>127</v>
      </c>
      <c r="B4" s="95"/>
      <c r="C4" s="95"/>
      <c r="D4" s="95"/>
      <c r="E4" s="95"/>
      <c r="F4" s="95"/>
      <c r="G4" s="95"/>
      <c r="H4" s="96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8.8">
      <c r="A5" s="111" t="s">
        <v>19</v>
      </c>
      <c r="B5" s="111" t="s">
        <v>20</v>
      </c>
      <c r="C5" s="14" t="s">
        <v>21</v>
      </c>
      <c r="D5" s="7" t="s">
        <v>22</v>
      </c>
      <c r="E5" s="7" t="s">
        <v>23</v>
      </c>
      <c r="F5" s="14" t="s">
        <v>24</v>
      </c>
      <c r="G5" s="113" t="s">
        <v>25</v>
      </c>
      <c r="H5" s="9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8.8">
      <c r="A6" s="112"/>
      <c r="B6" s="112"/>
      <c r="C6" s="14" t="s">
        <v>26</v>
      </c>
      <c r="D6" s="14">
        <v>70</v>
      </c>
      <c r="E6" s="14">
        <v>30</v>
      </c>
      <c r="F6" s="14">
        <f>D6+E6</f>
        <v>100</v>
      </c>
      <c r="G6" s="7" t="s">
        <v>27</v>
      </c>
      <c r="H6" s="7" t="s">
        <v>28</v>
      </c>
    </row>
    <row r="7" spans="1:26" ht="19.5" customHeight="1">
      <c r="A7" s="100" t="s">
        <v>29</v>
      </c>
      <c r="B7" s="101"/>
      <c r="C7" s="102"/>
      <c r="D7" s="16">
        <v>0.6</v>
      </c>
      <c r="E7" s="16">
        <v>0.75</v>
      </c>
      <c r="F7" s="17"/>
      <c r="G7" s="18">
        <v>0.6</v>
      </c>
      <c r="H7" s="18">
        <v>0.75</v>
      </c>
    </row>
    <row r="8" spans="1:26" ht="16.5" customHeight="1">
      <c r="A8" s="19">
        <v>1</v>
      </c>
      <c r="B8" s="86" t="s">
        <v>82</v>
      </c>
      <c r="C8" s="87" t="s">
        <v>83</v>
      </c>
      <c r="D8" s="79">
        <v>33</v>
      </c>
      <c r="E8" s="91">
        <v>24</v>
      </c>
      <c r="F8" s="92">
        <f>SUM(D8:E8)</f>
        <v>57</v>
      </c>
      <c r="G8" s="20">
        <f t="shared" ref="G8:G25" si="0">IF((D8/$D$6)&gt;=$D$7,1,0)</f>
        <v>0</v>
      </c>
      <c r="H8" s="21">
        <f t="shared" ref="H8:H12" si="1">IF((E8/$E$6)&gt;=$E$7,1,0)</f>
        <v>1</v>
      </c>
      <c r="I8" s="22"/>
    </row>
    <row r="9" spans="1:26" ht="16.5" customHeight="1">
      <c r="A9" s="19">
        <v>2</v>
      </c>
      <c r="B9" s="86" t="s">
        <v>84</v>
      </c>
      <c r="C9" s="86" t="s">
        <v>85</v>
      </c>
      <c r="D9" s="79">
        <v>33</v>
      </c>
      <c r="E9" s="91">
        <v>27</v>
      </c>
      <c r="F9" s="92">
        <f t="shared" ref="F9:F25" si="2">SUM(D9:E9)</f>
        <v>60</v>
      </c>
      <c r="G9" s="20">
        <f t="shared" si="0"/>
        <v>0</v>
      </c>
      <c r="H9" s="21">
        <f t="shared" si="1"/>
        <v>1</v>
      </c>
      <c r="I9" s="22"/>
    </row>
    <row r="10" spans="1:26" ht="16.5" customHeight="1">
      <c r="A10" s="19">
        <v>3</v>
      </c>
      <c r="B10" s="65" t="s">
        <v>86</v>
      </c>
      <c r="C10" s="66" t="s">
        <v>87</v>
      </c>
      <c r="D10" s="79">
        <v>34</v>
      </c>
      <c r="E10" s="91">
        <v>28</v>
      </c>
      <c r="F10" s="92">
        <f t="shared" si="2"/>
        <v>62</v>
      </c>
      <c r="G10" s="20">
        <f t="shared" si="0"/>
        <v>0</v>
      </c>
      <c r="H10" s="21">
        <f t="shared" si="1"/>
        <v>1</v>
      </c>
      <c r="I10" s="22"/>
    </row>
    <row r="11" spans="1:26" ht="16.5" customHeight="1">
      <c r="A11" s="19">
        <v>4</v>
      </c>
      <c r="B11" s="65" t="s">
        <v>88</v>
      </c>
      <c r="C11" s="67" t="s">
        <v>89</v>
      </c>
      <c r="D11" s="79">
        <v>32</v>
      </c>
      <c r="E11" s="91">
        <v>26</v>
      </c>
      <c r="F11" s="92">
        <f t="shared" si="2"/>
        <v>58</v>
      </c>
      <c r="G11" s="20">
        <f t="shared" si="0"/>
        <v>0</v>
      </c>
      <c r="H11" s="21">
        <f t="shared" si="1"/>
        <v>1</v>
      </c>
      <c r="I11" s="22"/>
    </row>
    <row r="12" spans="1:26" ht="16.5" customHeight="1">
      <c r="A12" s="19">
        <v>5</v>
      </c>
      <c r="B12" s="65" t="s">
        <v>90</v>
      </c>
      <c r="C12" s="66" t="s">
        <v>91</v>
      </c>
      <c r="D12" s="79">
        <v>34</v>
      </c>
      <c r="E12" s="91">
        <v>28</v>
      </c>
      <c r="F12" s="92">
        <f t="shared" si="2"/>
        <v>62</v>
      </c>
      <c r="G12" s="20">
        <f t="shared" si="0"/>
        <v>0</v>
      </c>
      <c r="H12" s="21">
        <f t="shared" si="1"/>
        <v>1</v>
      </c>
      <c r="I12" s="22"/>
    </row>
    <row r="13" spans="1:26" ht="16.5" customHeight="1">
      <c r="A13" s="19">
        <v>6</v>
      </c>
      <c r="B13" s="65" t="s">
        <v>92</v>
      </c>
      <c r="C13" s="66" t="s">
        <v>93</v>
      </c>
      <c r="D13" s="79">
        <v>45</v>
      </c>
      <c r="E13" s="91">
        <v>30</v>
      </c>
      <c r="F13" s="92">
        <f t="shared" si="2"/>
        <v>75</v>
      </c>
      <c r="G13" s="20">
        <f t="shared" si="0"/>
        <v>1</v>
      </c>
      <c r="H13" s="21">
        <v>0</v>
      </c>
      <c r="I13" s="22"/>
    </row>
    <row r="14" spans="1:26" ht="16.5" customHeight="1">
      <c r="A14" s="19">
        <v>7</v>
      </c>
      <c r="B14" s="65" t="s">
        <v>94</v>
      </c>
      <c r="C14" s="66" t="s">
        <v>95</v>
      </c>
      <c r="D14" s="79">
        <v>40</v>
      </c>
      <c r="E14" s="91">
        <v>26</v>
      </c>
      <c r="F14" s="92">
        <f t="shared" si="2"/>
        <v>66</v>
      </c>
      <c r="G14" s="20">
        <f t="shared" si="0"/>
        <v>0</v>
      </c>
      <c r="H14" s="21">
        <v>0</v>
      </c>
      <c r="I14" s="22"/>
    </row>
    <row r="15" spans="1:26" ht="16.5" customHeight="1">
      <c r="A15" s="19">
        <v>8</v>
      </c>
      <c r="B15" s="65" t="s">
        <v>96</v>
      </c>
      <c r="C15" s="67" t="s">
        <v>97</v>
      </c>
      <c r="D15" s="79">
        <v>43</v>
      </c>
      <c r="E15" s="91">
        <v>25</v>
      </c>
      <c r="F15" s="92">
        <f t="shared" si="2"/>
        <v>68</v>
      </c>
      <c r="G15" s="20">
        <f t="shared" si="0"/>
        <v>1</v>
      </c>
      <c r="H15" s="21">
        <f t="shared" ref="H15:H25" si="3">IF((E15/$E$6)&gt;=$E$7,1,0)</f>
        <v>1</v>
      </c>
      <c r="I15" s="22"/>
    </row>
    <row r="16" spans="1:26" ht="16.5" customHeight="1">
      <c r="A16" s="19">
        <v>9</v>
      </c>
      <c r="B16" s="65" t="s">
        <v>98</v>
      </c>
      <c r="C16" s="66" t="s">
        <v>99</v>
      </c>
      <c r="D16" s="79">
        <v>59</v>
      </c>
      <c r="E16" s="91">
        <v>30</v>
      </c>
      <c r="F16" s="92">
        <f t="shared" si="2"/>
        <v>89</v>
      </c>
      <c r="G16" s="20">
        <f t="shared" si="0"/>
        <v>1</v>
      </c>
      <c r="H16" s="21">
        <f t="shared" si="3"/>
        <v>1</v>
      </c>
      <c r="I16" s="22"/>
    </row>
    <row r="17" spans="1:9" ht="16.5" customHeight="1">
      <c r="A17" s="19">
        <v>10</v>
      </c>
      <c r="B17" s="65" t="s">
        <v>100</v>
      </c>
      <c r="C17" s="66" t="s">
        <v>101</v>
      </c>
      <c r="D17" s="79">
        <v>43</v>
      </c>
      <c r="E17" s="91">
        <v>25</v>
      </c>
      <c r="F17" s="92">
        <f t="shared" si="2"/>
        <v>68</v>
      </c>
      <c r="G17" s="20">
        <f t="shared" si="0"/>
        <v>1</v>
      </c>
      <c r="H17" s="21">
        <f t="shared" si="3"/>
        <v>1</v>
      </c>
      <c r="I17" s="22"/>
    </row>
    <row r="18" spans="1:9" ht="16.5" customHeight="1">
      <c r="A18" s="19">
        <v>11</v>
      </c>
      <c r="B18" s="65" t="s">
        <v>102</v>
      </c>
      <c r="C18" s="66" t="s">
        <v>103</v>
      </c>
      <c r="D18" s="79">
        <v>31</v>
      </c>
      <c r="E18" s="91">
        <v>25</v>
      </c>
      <c r="F18" s="92">
        <f t="shared" si="2"/>
        <v>56</v>
      </c>
      <c r="G18" s="20">
        <f t="shared" si="0"/>
        <v>0</v>
      </c>
      <c r="H18" s="21">
        <f t="shared" si="3"/>
        <v>1</v>
      </c>
      <c r="I18" s="22"/>
    </row>
    <row r="19" spans="1:9" ht="16.5" customHeight="1">
      <c r="A19" s="19">
        <v>12</v>
      </c>
      <c r="B19" s="65" t="s">
        <v>104</v>
      </c>
      <c r="C19" s="66" t="s">
        <v>105</v>
      </c>
      <c r="D19" s="79">
        <v>48</v>
      </c>
      <c r="E19" s="91">
        <v>27</v>
      </c>
      <c r="F19" s="92">
        <f t="shared" si="2"/>
        <v>75</v>
      </c>
      <c r="G19" s="20">
        <f t="shared" si="0"/>
        <v>1</v>
      </c>
      <c r="H19" s="21">
        <f t="shared" si="3"/>
        <v>1</v>
      </c>
      <c r="I19" s="22"/>
    </row>
    <row r="20" spans="1:9" ht="16.5" customHeight="1">
      <c r="A20" s="19">
        <v>13</v>
      </c>
      <c r="B20" s="65" t="s">
        <v>106</v>
      </c>
      <c r="C20" s="66" t="s">
        <v>107</v>
      </c>
      <c r="D20" s="79">
        <v>31</v>
      </c>
      <c r="E20" s="91">
        <v>29</v>
      </c>
      <c r="F20" s="92">
        <f t="shared" si="2"/>
        <v>60</v>
      </c>
      <c r="G20" s="20">
        <f t="shared" si="0"/>
        <v>0</v>
      </c>
      <c r="H20" s="21">
        <f t="shared" si="3"/>
        <v>1</v>
      </c>
      <c r="I20" s="22"/>
    </row>
    <row r="21" spans="1:9" ht="16.5" customHeight="1">
      <c r="A21" s="19">
        <v>14</v>
      </c>
      <c r="B21" s="65" t="s">
        <v>108</v>
      </c>
      <c r="C21" s="66" t="s">
        <v>109</v>
      </c>
      <c r="D21" s="79">
        <v>32</v>
      </c>
      <c r="E21" s="91">
        <v>25</v>
      </c>
      <c r="F21" s="92">
        <f t="shared" si="2"/>
        <v>57</v>
      </c>
      <c r="G21" s="20">
        <f t="shared" si="0"/>
        <v>0</v>
      </c>
      <c r="H21" s="21">
        <f t="shared" si="3"/>
        <v>1</v>
      </c>
      <c r="I21" s="22"/>
    </row>
    <row r="22" spans="1:9" ht="16.5" customHeight="1">
      <c r="A22" s="19">
        <v>15</v>
      </c>
      <c r="B22" s="65" t="s">
        <v>110</v>
      </c>
      <c r="C22" s="66" t="s">
        <v>111</v>
      </c>
      <c r="D22" s="79">
        <v>44</v>
      </c>
      <c r="E22" s="91">
        <v>22</v>
      </c>
      <c r="F22" s="92">
        <f t="shared" si="2"/>
        <v>66</v>
      </c>
      <c r="G22" s="20">
        <f t="shared" si="0"/>
        <v>1</v>
      </c>
      <c r="H22" s="21">
        <f t="shared" si="3"/>
        <v>0</v>
      </c>
      <c r="I22" s="22"/>
    </row>
    <row r="23" spans="1:9" ht="16.5" customHeight="1">
      <c r="A23" s="19">
        <v>16</v>
      </c>
      <c r="B23" s="65" t="s">
        <v>112</v>
      </c>
      <c r="C23" s="68" t="s">
        <v>113</v>
      </c>
      <c r="D23" s="79">
        <v>41</v>
      </c>
      <c r="E23" s="91">
        <v>27</v>
      </c>
      <c r="F23" s="92">
        <f t="shared" si="2"/>
        <v>68</v>
      </c>
      <c r="G23" s="20">
        <f t="shared" si="0"/>
        <v>0</v>
      </c>
      <c r="H23" s="21">
        <f t="shared" si="3"/>
        <v>1</v>
      </c>
      <c r="I23" s="22"/>
    </row>
    <row r="24" spans="1:9" ht="16.5" customHeight="1">
      <c r="A24" s="19">
        <v>17</v>
      </c>
      <c r="B24" s="65" t="s">
        <v>114</v>
      </c>
      <c r="C24" s="66" t="s">
        <v>115</v>
      </c>
      <c r="D24" s="79">
        <v>36</v>
      </c>
      <c r="E24" s="91">
        <v>29</v>
      </c>
      <c r="F24" s="92">
        <f t="shared" si="2"/>
        <v>65</v>
      </c>
      <c r="G24" s="20">
        <f t="shared" si="0"/>
        <v>0</v>
      </c>
      <c r="H24" s="21">
        <f t="shared" si="3"/>
        <v>1</v>
      </c>
      <c r="I24" s="22"/>
    </row>
    <row r="25" spans="1:9" ht="16.5" customHeight="1">
      <c r="A25" s="19">
        <v>18</v>
      </c>
      <c r="B25" s="66" t="s">
        <v>116</v>
      </c>
      <c r="C25" s="93" t="s">
        <v>117</v>
      </c>
      <c r="D25" s="79">
        <v>44</v>
      </c>
      <c r="E25" s="91">
        <v>27</v>
      </c>
      <c r="F25" s="92">
        <f t="shared" si="2"/>
        <v>71</v>
      </c>
      <c r="G25" s="20">
        <f t="shared" si="0"/>
        <v>1</v>
      </c>
      <c r="H25" s="21">
        <f t="shared" si="3"/>
        <v>1</v>
      </c>
      <c r="I25" s="22"/>
    </row>
    <row r="26" spans="1:9" ht="19.5" customHeight="1">
      <c r="A26" s="23"/>
      <c r="B26" s="24"/>
      <c r="C26" s="25"/>
      <c r="D26" s="23">
        <v>18</v>
      </c>
      <c r="E26" s="23">
        <v>18</v>
      </c>
      <c r="F26" s="23"/>
      <c r="G26" s="26">
        <f>COUNTIF(G8:G25,1)</f>
        <v>7</v>
      </c>
      <c r="H26" s="26">
        <f>COUNTIF(H8:H25,1)</f>
        <v>15</v>
      </c>
      <c r="I26" s="27"/>
    </row>
    <row r="27" spans="1:9" ht="42" customHeight="1">
      <c r="A27" s="103" t="s">
        <v>30</v>
      </c>
      <c r="B27" s="95"/>
      <c r="C27" s="96"/>
      <c r="D27" s="28" t="s">
        <v>31</v>
      </c>
      <c r="E27" s="28" t="s">
        <v>32</v>
      </c>
      <c r="F27" s="104" t="s">
        <v>33</v>
      </c>
      <c r="G27" s="95"/>
      <c r="H27" s="96"/>
    </row>
    <row r="28" spans="1:9" ht="19.5" customHeight="1">
      <c r="A28" s="103" t="s">
        <v>34</v>
      </c>
      <c r="B28" s="95"/>
      <c r="C28" s="96"/>
      <c r="D28" s="21">
        <f>ROUND((G26/D26*100),0)</f>
        <v>39</v>
      </c>
      <c r="E28" s="28">
        <f t="shared" ref="E28:E29" si="4">IF(D28&gt;100,"ERROR",IF(D28&gt;=61,3,IF(D28&gt;=46,2,IF(D28&gt;=16,1,IF(D28&gt;15,0,0)))))</f>
        <v>1</v>
      </c>
      <c r="F28" s="105"/>
      <c r="G28" s="106"/>
      <c r="H28" s="107"/>
    </row>
    <row r="29" spans="1:9" ht="19.5" customHeight="1">
      <c r="A29" s="103" t="s">
        <v>35</v>
      </c>
      <c r="B29" s="95"/>
      <c r="C29" s="96"/>
      <c r="D29" s="21">
        <f>ROUND((H26/E26*100),0)</f>
        <v>83</v>
      </c>
      <c r="E29" s="21">
        <f t="shared" si="4"/>
        <v>3</v>
      </c>
      <c r="F29" s="108"/>
      <c r="G29" s="109"/>
      <c r="H29" s="110"/>
    </row>
    <row r="30" spans="1:9" ht="15.75" customHeight="1">
      <c r="D30" s="29"/>
      <c r="E30" s="29"/>
    </row>
    <row r="31" spans="1:9" ht="15.75" customHeight="1">
      <c r="D31" s="29"/>
      <c r="E31" s="29"/>
    </row>
    <row r="32" spans="1:9" ht="15.75" customHeight="1">
      <c r="D32" s="29"/>
      <c r="E32" s="29"/>
    </row>
    <row r="33" spans="4:5" ht="15.75" customHeight="1">
      <c r="D33" s="29"/>
      <c r="E33" s="29"/>
    </row>
    <row r="34" spans="4:5" ht="15.75" customHeight="1">
      <c r="D34" s="29"/>
      <c r="E34" s="29"/>
    </row>
    <row r="35" spans="4:5" ht="15.75" customHeight="1">
      <c r="D35" s="29"/>
      <c r="E35" s="29"/>
    </row>
    <row r="36" spans="4:5" ht="15.75" customHeight="1">
      <c r="D36" s="29"/>
      <c r="E36" s="29"/>
    </row>
    <row r="37" spans="4:5" ht="15.75" customHeight="1">
      <c r="D37" s="29"/>
      <c r="E37" s="29"/>
    </row>
    <row r="38" spans="4:5" ht="15.75" customHeight="1">
      <c r="D38" s="29"/>
      <c r="E38" s="29"/>
    </row>
    <row r="39" spans="4:5" ht="15.75" customHeight="1">
      <c r="D39" s="29"/>
      <c r="E39" s="29"/>
    </row>
    <row r="40" spans="4:5" ht="15.75" customHeight="1">
      <c r="D40" s="29"/>
      <c r="E40" s="29"/>
    </row>
    <row r="41" spans="4:5" ht="15.75" customHeight="1">
      <c r="D41" s="29"/>
      <c r="E41" s="29"/>
    </row>
    <row r="42" spans="4:5" ht="15.75" customHeight="1">
      <c r="D42" s="29"/>
      <c r="E42" s="29"/>
    </row>
    <row r="43" spans="4:5" ht="15.75" customHeight="1">
      <c r="D43" s="29"/>
      <c r="E43" s="29"/>
    </row>
    <row r="44" spans="4:5" ht="15.75" customHeight="1">
      <c r="D44" s="29"/>
      <c r="E44" s="29"/>
    </row>
    <row r="45" spans="4:5" ht="15.75" customHeight="1">
      <c r="D45" s="29"/>
      <c r="E45" s="29"/>
    </row>
    <row r="46" spans="4:5" ht="15.75" customHeight="1">
      <c r="D46" s="29"/>
      <c r="E46" s="29"/>
    </row>
    <row r="47" spans="4:5" ht="15.75" customHeight="1">
      <c r="D47" s="29"/>
      <c r="E47" s="29"/>
    </row>
    <row r="48" spans="4:5" ht="15.75" customHeight="1">
      <c r="D48" s="29"/>
      <c r="E48" s="29"/>
    </row>
    <row r="49" spans="4:5" ht="15.75" customHeight="1">
      <c r="D49" s="29"/>
      <c r="E49" s="29"/>
    </row>
    <row r="50" spans="4:5" ht="15.75" customHeight="1">
      <c r="D50" s="29"/>
      <c r="E50" s="29"/>
    </row>
    <row r="51" spans="4:5" ht="15.75" customHeight="1">
      <c r="D51" s="29"/>
      <c r="E51" s="29"/>
    </row>
    <row r="52" spans="4:5" ht="15.75" customHeight="1">
      <c r="D52" s="29"/>
      <c r="E52" s="29"/>
    </row>
    <row r="53" spans="4:5" ht="15.75" customHeight="1">
      <c r="D53" s="29"/>
      <c r="E53" s="29"/>
    </row>
    <row r="54" spans="4:5" ht="15.75" customHeight="1">
      <c r="D54" s="29"/>
      <c r="E54" s="29"/>
    </row>
    <row r="55" spans="4:5" ht="15.75" customHeight="1">
      <c r="D55" s="29"/>
      <c r="E55" s="29"/>
    </row>
    <row r="56" spans="4:5" ht="15.75" customHeight="1">
      <c r="D56" s="29"/>
      <c r="E56" s="29"/>
    </row>
    <row r="57" spans="4:5" ht="15.75" customHeight="1">
      <c r="D57" s="29"/>
      <c r="E57" s="29"/>
    </row>
    <row r="58" spans="4:5" ht="15.75" customHeight="1">
      <c r="D58" s="29"/>
      <c r="E58" s="29"/>
    </row>
    <row r="59" spans="4:5" ht="15.75" customHeight="1">
      <c r="D59" s="29"/>
      <c r="E59" s="29"/>
    </row>
    <row r="60" spans="4:5" ht="15.75" customHeight="1">
      <c r="D60" s="29"/>
      <c r="E60" s="29"/>
    </row>
    <row r="61" spans="4:5" ht="15.75" customHeight="1">
      <c r="D61" s="29"/>
      <c r="E61" s="29"/>
    </row>
    <row r="62" spans="4:5" ht="15.75" customHeight="1">
      <c r="D62" s="29"/>
      <c r="E62" s="29"/>
    </row>
    <row r="63" spans="4:5" ht="15.75" customHeight="1">
      <c r="D63" s="29"/>
      <c r="E63" s="29"/>
    </row>
    <row r="64" spans="4:5" ht="15.75" customHeight="1">
      <c r="D64" s="29"/>
      <c r="E64" s="29"/>
    </row>
    <row r="65" spans="4:5" ht="15.75" customHeight="1">
      <c r="D65" s="29"/>
      <c r="E65" s="29"/>
    </row>
    <row r="66" spans="4:5" ht="15.75" customHeight="1">
      <c r="D66" s="29"/>
      <c r="E66" s="29"/>
    </row>
    <row r="67" spans="4:5" ht="15.75" customHeight="1">
      <c r="D67" s="29"/>
      <c r="E67" s="29"/>
    </row>
    <row r="68" spans="4:5" ht="15.75" customHeight="1">
      <c r="D68" s="29"/>
      <c r="E68" s="29"/>
    </row>
    <row r="69" spans="4:5" ht="15.75" customHeight="1">
      <c r="D69" s="29"/>
      <c r="E69" s="29"/>
    </row>
    <row r="70" spans="4:5" ht="15.75" customHeight="1">
      <c r="D70" s="29"/>
      <c r="E70" s="29"/>
    </row>
    <row r="71" spans="4:5" ht="15.75" customHeight="1">
      <c r="D71" s="29"/>
      <c r="E71" s="29"/>
    </row>
    <row r="72" spans="4:5" ht="15.75" customHeight="1">
      <c r="D72" s="29"/>
      <c r="E72" s="29"/>
    </row>
    <row r="73" spans="4:5" ht="15.75" customHeight="1">
      <c r="D73" s="29"/>
      <c r="E73" s="29"/>
    </row>
    <row r="74" spans="4:5" ht="15.75" customHeight="1">
      <c r="D74" s="29"/>
      <c r="E74" s="29"/>
    </row>
    <row r="75" spans="4:5" ht="15.75" customHeight="1">
      <c r="D75" s="29"/>
      <c r="E75" s="29"/>
    </row>
    <row r="76" spans="4:5" ht="15.75" customHeight="1">
      <c r="D76" s="29"/>
      <c r="E76" s="29"/>
    </row>
    <row r="77" spans="4:5" ht="15.75" customHeight="1">
      <c r="D77" s="29"/>
      <c r="E77" s="29"/>
    </row>
    <row r="78" spans="4:5" ht="15.75" customHeight="1">
      <c r="D78" s="29"/>
      <c r="E78" s="29"/>
    </row>
    <row r="79" spans="4:5" ht="15.75" customHeight="1">
      <c r="D79" s="29"/>
      <c r="E79" s="29"/>
    </row>
    <row r="80" spans="4:5" ht="15.75" customHeight="1">
      <c r="D80" s="29"/>
      <c r="E80" s="29"/>
    </row>
    <row r="81" spans="4:5" ht="15.75" customHeight="1">
      <c r="D81" s="29"/>
      <c r="E81" s="29"/>
    </row>
    <row r="82" spans="4:5" ht="15.75" customHeight="1">
      <c r="D82" s="29"/>
      <c r="E82" s="29"/>
    </row>
    <row r="83" spans="4:5" ht="15.75" customHeight="1">
      <c r="D83" s="29"/>
      <c r="E83" s="29"/>
    </row>
    <row r="84" spans="4:5" ht="15.75" customHeight="1">
      <c r="D84" s="29"/>
      <c r="E84" s="29"/>
    </row>
    <row r="85" spans="4:5" ht="15.75" customHeight="1">
      <c r="D85" s="29"/>
      <c r="E85" s="29"/>
    </row>
    <row r="86" spans="4:5" ht="15.75" customHeight="1">
      <c r="D86" s="29"/>
      <c r="E86" s="29"/>
    </row>
    <row r="87" spans="4:5" ht="15.75" customHeight="1">
      <c r="D87" s="29"/>
      <c r="E87" s="29"/>
    </row>
    <row r="88" spans="4:5" ht="15.75" customHeight="1">
      <c r="D88" s="29"/>
      <c r="E88" s="29"/>
    </row>
    <row r="89" spans="4:5" ht="15.75" customHeight="1">
      <c r="D89" s="29"/>
      <c r="E89" s="29"/>
    </row>
    <row r="90" spans="4:5" ht="15.75" customHeight="1">
      <c r="D90" s="29"/>
      <c r="E90" s="29"/>
    </row>
    <row r="91" spans="4:5" ht="15.75" customHeight="1">
      <c r="D91" s="29"/>
      <c r="E91" s="29"/>
    </row>
    <row r="92" spans="4:5" ht="15.75" customHeight="1">
      <c r="D92" s="29"/>
      <c r="E92" s="29"/>
    </row>
    <row r="93" spans="4:5" ht="15.75" customHeight="1">
      <c r="D93" s="29"/>
      <c r="E93" s="29"/>
    </row>
    <row r="94" spans="4:5" ht="15.75" customHeight="1">
      <c r="D94" s="29"/>
      <c r="E94" s="29"/>
    </row>
    <row r="95" spans="4:5" ht="15.75" customHeight="1">
      <c r="D95" s="29"/>
      <c r="E95" s="29"/>
    </row>
    <row r="96" spans="4:5" ht="15.75" customHeight="1">
      <c r="D96" s="29"/>
      <c r="E96" s="29"/>
    </row>
    <row r="97" spans="4:5" ht="15.75" customHeight="1">
      <c r="D97" s="29"/>
      <c r="E97" s="29"/>
    </row>
    <row r="98" spans="4:5" ht="15.75" customHeight="1">
      <c r="D98" s="29"/>
      <c r="E98" s="29"/>
    </row>
    <row r="99" spans="4:5" ht="15.75" customHeight="1">
      <c r="D99" s="29"/>
      <c r="E99" s="29"/>
    </row>
    <row r="100" spans="4:5" ht="15.75" customHeight="1">
      <c r="D100" s="29"/>
      <c r="E100" s="29"/>
    </row>
    <row r="101" spans="4:5" ht="15.75" customHeight="1">
      <c r="D101" s="29"/>
      <c r="E101" s="29"/>
    </row>
    <row r="102" spans="4:5" ht="15.75" customHeight="1">
      <c r="D102" s="29"/>
      <c r="E102" s="29"/>
    </row>
    <row r="103" spans="4:5" ht="15.75" customHeight="1">
      <c r="D103" s="29"/>
      <c r="E103" s="29"/>
    </row>
    <row r="104" spans="4:5" ht="15.75" customHeight="1">
      <c r="D104" s="29"/>
      <c r="E104" s="29"/>
    </row>
    <row r="105" spans="4:5" ht="15.75" customHeight="1">
      <c r="D105" s="29"/>
      <c r="E105" s="29"/>
    </row>
    <row r="106" spans="4:5" ht="15.75" customHeight="1">
      <c r="D106" s="29"/>
      <c r="E106" s="29"/>
    </row>
    <row r="107" spans="4:5" ht="15.75" customHeight="1">
      <c r="D107" s="29"/>
      <c r="E107" s="29"/>
    </row>
    <row r="108" spans="4:5" ht="15.75" customHeight="1">
      <c r="D108" s="29"/>
      <c r="E108" s="29"/>
    </row>
    <row r="109" spans="4:5" ht="15.75" customHeight="1">
      <c r="D109" s="29"/>
      <c r="E109" s="29"/>
    </row>
    <row r="110" spans="4:5" ht="15.75" customHeight="1">
      <c r="D110" s="29"/>
      <c r="E110" s="29"/>
    </row>
    <row r="111" spans="4:5" ht="15.75" customHeight="1">
      <c r="D111" s="29"/>
      <c r="E111" s="29"/>
    </row>
    <row r="112" spans="4:5" ht="15.75" customHeight="1">
      <c r="D112" s="29"/>
      <c r="E112" s="29"/>
    </row>
    <row r="113" spans="4:5" ht="15.75" customHeight="1">
      <c r="D113" s="29"/>
      <c r="E113" s="29"/>
    </row>
    <row r="114" spans="4:5" ht="15.75" customHeight="1">
      <c r="D114" s="29"/>
      <c r="E114" s="29"/>
    </row>
    <row r="115" spans="4:5" ht="15.75" customHeight="1">
      <c r="D115" s="29"/>
      <c r="E115" s="29"/>
    </row>
    <row r="116" spans="4:5" ht="15.75" customHeight="1">
      <c r="D116" s="29"/>
      <c r="E116" s="29"/>
    </row>
    <row r="117" spans="4:5" ht="15.75" customHeight="1">
      <c r="D117" s="29"/>
      <c r="E117" s="29"/>
    </row>
    <row r="118" spans="4:5" ht="15.75" customHeight="1">
      <c r="D118" s="29"/>
      <c r="E118" s="29"/>
    </row>
    <row r="119" spans="4:5" ht="15.75" customHeight="1">
      <c r="D119" s="29"/>
      <c r="E119" s="29"/>
    </row>
    <row r="120" spans="4:5" ht="15.75" customHeight="1">
      <c r="D120" s="29"/>
      <c r="E120" s="29"/>
    </row>
    <row r="121" spans="4:5" ht="15.75" customHeight="1">
      <c r="D121" s="29"/>
      <c r="E121" s="29"/>
    </row>
    <row r="122" spans="4:5" ht="15.75" customHeight="1">
      <c r="D122" s="29"/>
      <c r="E122" s="29"/>
    </row>
    <row r="123" spans="4:5" ht="15.75" customHeight="1">
      <c r="D123" s="29"/>
      <c r="E123" s="29"/>
    </row>
    <row r="124" spans="4:5" ht="15.75" customHeight="1">
      <c r="D124" s="29"/>
      <c r="E124" s="29"/>
    </row>
    <row r="125" spans="4:5" ht="15.75" customHeight="1">
      <c r="D125" s="29"/>
      <c r="E125" s="29"/>
    </row>
    <row r="126" spans="4:5" ht="15.75" customHeight="1">
      <c r="D126" s="29"/>
      <c r="E126" s="29"/>
    </row>
    <row r="127" spans="4:5" ht="15.75" customHeight="1">
      <c r="D127" s="29"/>
      <c r="E127" s="29"/>
    </row>
    <row r="128" spans="4:5" ht="15.75" customHeight="1">
      <c r="D128" s="29"/>
      <c r="E128" s="29"/>
    </row>
    <row r="129" spans="4:5" ht="15.75" customHeight="1">
      <c r="D129" s="29"/>
      <c r="E129" s="29"/>
    </row>
    <row r="130" spans="4:5" ht="15.75" customHeight="1">
      <c r="D130" s="29"/>
      <c r="E130" s="29"/>
    </row>
    <row r="131" spans="4:5" ht="15.75" customHeight="1">
      <c r="D131" s="29"/>
      <c r="E131" s="29"/>
    </row>
    <row r="132" spans="4:5" ht="15.75" customHeight="1">
      <c r="D132" s="29"/>
      <c r="E132" s="29"/>
    </row>
    <row r="133" spans="4:5" ht="15.75" customHeight="1">
      <c r="D133" s="29"/>
      <c r="E133" s="29"/>
    </row>
    <row r="134" spans="4:5" ht="15.75" customHeight="1">
      <c r="D134" s="29"/>
      <c r="E134" s="29"/>
    </row>
    <row r="135" spans="4:5" ht="15.75" customHeight="1">
      <c r="D135" s="29"/>
      <c r="E135" s="29"/>
    </row>
    <row r="136" spans="4:5" ht="15.75" customHeight="1">
      <c r="D136" s="29"/>
      <c r="E136" s="29"/>
    </row>
    <row r="137" spans="4:5" ht="15.75" customHeight="1">
      <c r="D137" s="29"/>
      <c r="E137" s="29"/>
    </row>
    <row r="138" spans="4:5" ht="15.75" customHeight="1">
      <c r="D138" s="29"/>
      <c r="E138" s="29"/>
    </row>
    <row r="139" spans="4:5" ht="15.75" customHeight="1">
      <c r="D139" s="29"/>
      <c r="E139" s="29"/>
    </row>
    <row r="140" spans="4:5" ht="15.75" customHeight="1">
      <c r="D140" s="29"/>
      <c r="E140" s="29"/>
    </row>
    <row r="141" spans="4:5" ht="15.75" customHeight="1">
      <c r="D141" s="29"/>
      <c r="E141" s="29"/>
    </row>
    <row r="142" spans="4:5" ht="15.75" customHeight="1">
      <c r="D142" s="29"/>
      <c r="E142" s="29"/>
    </row>
    <row r="143" spans="4:5" ht="15.75" customHeight="1">
      <c r="D143" s="29"/>
      <c r="E143" s="29"/>
    </row>
    <row r="144" spans="4:5" ht="15.75" customHeight="1">
      <c r="D144" s="29"/>
      <c r="E144" s="29"/>
    </row>
    <row r="145" spans="4:5" ht="15.75" customHeight="1">
      <c r="D145" s="29"/>
      <c r="E145" s="29"/>
    </row>
    <row r="146" spans="4:5" ht="15.75" customHeight="1">
      <c r="D146" s="29"/>
      <c r="E146" s="29"/>
    </row>
    <row r="147" spans="4:5" ht="15.75" customHeight="1">
      <c r="D147" s="29"/>
      <c r="E147" s="29"/>
    </row>
    <row r="148" spans="4:5" ht="15.75" customHeight="1">
      <c r="D148" s="29"/>
      <c r="E148" s="29"/>
    </row>
    <row r="149" spans="4:5" ht="15.75" customHeight="1">
      <c r="D149" s="29"/>
      <c r="E149" s="29"/>
    </row>
    <row r="150" spans="4:5" ht="15.75" customHeight="1">
      <c r="D150" s="29"/>
      <c r="E150" s="29"/>
    </row>
    <row r="151" spans="4:5" ht="15.75" customHeight="1">
      <c r="D151" s="29"/>
      <c r="E151" s="29"/>
    </row>
    <row r="152" spans="4:5" ht="15.75" customHeight="1">
      <c r="D152" s="29"/>
      <c r="E152" s="29"/>
    </row>
    <row r="153" spans="4:5" ht="15.75" customHeight="1">
      <c r="D153" s="29"/>
      <c r="E153" s="29"/>
    </row>
    <row r="154" spans="4:5" ht="15.75" customHeight="1">
      <c r="D154" s="29"/>
      <c r="E154" s="29"/>
    </row>
    <row r="155" spans="4:5" ht="15.75" customHeight="1">
      <c r="D155" s="29"/>
      <c r="E155" s="29"/>
    </row>
    <row r="156" spans="4:5" ht="15.75" customHeight="1">
      <c r="D156" s="29"/>
      <c r="E156" s="29"/>
    </row>
    <row r="157" spans="4:5" ht="15.75" customHeight="1">
      <c r="D157" s="29"/>
      <c r="E157" s="29"/>
    </row>
    <row r="158" spans="4:5" ht="15.75" customHeight="1">
      <c r="D158" s="29"/>
      <c r="E158" s="29"/>
    </row>
    <row r="159" spans="4:5" ht="15.75" customHeight="1">
      <c r="D159" s="29"/>
      <c r="E159" s="29"/>
    </row>
    <row r="160" spans="4:5" ht="15.75" customHeight="1">
      <c r="D160" s="29"/>
      <c r="E160" s="29"/>
    </row>
    <row r="161" spans="4:5" ht="15.75" customHeight="1">
      <c r="D161" s="29"/>
      <c r="E161" s="29"/>
    </row>
    <row r="162" spans="4:5" ht="15.75" customHeight="1">
      <c r="D162" s="29"/>
      <c r="E162" s="29"/>
    </row>
    <row r="163" spans="4:5" ht="15.75" customHeight="1">
      <c r="D163" s="29"/>
      <c r="E163" s="29"/>
    </row>
    <row r="164" spans="4:5" ht="15.75" customHeight="1">
      <c r="D164" s="29"/>
      <c r="E164" s="29"/>
    </row>
    <row r="165" spans="4:5" ht="15.75" customHeight="1">
      <c r="D165" s="29"/>
      <c r="E165" s="29"/>
    </row>
    <row r="166" spans="4:5" ht="15.75" customHeight="1">
      <c r="D166" s="29"/>
      <c r="E166" s="29"/>
    </row>
    <row r="167" spans="4:5" ht="15.75" customHeight="1">
      <c r="D167" s="29"/>
      <c r="E167" s="29"/>
    </row>
    <row r="168" spans="4:5" ht="15.75" customHeight="1">
      <c r="D168" s="29"/>
      <c r="E168" s="29"/>
    </row>
    <row r="169" spans="4:5" ht="15.75" customHeight="1">
      <c r="D169" s="29"/>
      <c r="E169" s="29"/>
    </row>
    <row r="170" spans="4:5" ht="15.75" customHeight="1">
      <c r="D170" s="29"/>
      <c r="E170" s="29"/>
    </row>
    <row r="171" spans="4:5" ht="15.75" customHeight="1">
      <c r="D171" s="29"/>
      <c r="E171" s="29"/>
    </row>
    <row r="172" spans="4:5" ht="15.75" customHeight="1">
      <c r="D172" s="29"/>
      <c r="E172" s="29"/>
    </row>
    <row r="173" spans="4:5" ht="15.75" customHeight="1">
      <c r="D173" s="29"/>
      <c r="E173" s="29"/>
    </row>
    <row r="174" spans="4:5" ht="15.75" customHeight="1">
      <c r="D174" s="29"/>
      <c r="E174" s="29"/>
    </row>
    <row r="175" spans="4:5" ht="15.75" customHeight="1">
      <c r="D175" s="29"/>
      <c r="E175" s="29"/>
    </row>
    <row r="176" spans="4:5" ht="15.75" customHeight="1">
      <c r="D176" s="29"/>
      <c r="E176" s="29"/>
    </row>
    <row r="177" spans="4:5" ht="15.75" customHeight="1">
      <c r="D177" s="29"/>
      <c r="E177" s="29"/>
    </row>
    <row r="178" spans="4:5" ht="15.75" customHeight="1">
      <c r="D178" s="29"/>
      <c r="E178" s="29"/>
    </row>
    <row r="179" spans="4:5" ht="15.75" customHeight="1">
      <c r="D179" s="29"/>
      <c r="E179" s="29"/>
    </row>
    <row r="180" spans="4:5" ht="15.75" customHeight="1">
      <c r="D180" s="29"/>
      <c r="E180" s="29"/>
    </row>
    <row r="181" spans="4:5" ht="15.75" customHeight="1">
      <c r="D181" s="29"/>
      <c r="E181" s="29"/>
    </row>
    <row r="182" spans="4:5" ht="15.75" customHeight="1">
      <c r="D182" s="29"/>
      <c r="E182" s="29"/>
    </row>
    <row r="183" spans="4:5" ht="15.75" customHeight="1">
      <c r="D183" s="29"/>
      <c r="E183" s="29"/>
    </row>
    <row r="184" spans="4:5" ht="15.75" customHeight="1">
      <c r="D184" s="29"/>
      <c r="E184" s="29"/>
    </row>
    <row r="185" spans="4:5" ht="15.75" customHeight="1">
      <c r="D185" s="29"/>
      <c r="E185" s="29"/>
    </row>
    <row r="186" spans="4:5" ht="15.75" customHeight="1">
      <c r="D186" s="29"/>
      <c r="E186" s="29"/>
    </row>
    <row r="187" spans="4:5" ht="15.75" customHeight="1">
      <c r="D187" s="29"/>
      <c r="E187" s="29"/>
    </row>
    <row r="188" spans="4:5" ht="15.75" customHeight="1">
      <c r="D188" s="29"/>
      <c r="E188" s="29"/>
    </row>
    <row r="189" spans="4:5" ht="15.75" customHeight="1">
      <c r="D189" s="29"/>
      <c r="E189" s="29"/>
    </row>
    <row r="190" spans="4:5" ht="15.75" customHeight="1">
      <c r="D190" s="29"/>
      <c r="E190" s="29"/>
    </row>
    <row r="191" spans="4:5" ht="15.75" customHeight="1">
      <c r="D191" s="29"/>
      <c r="E191" s="29"/>
    </row>
    <row r="192" spans="4:5" ht="15.75" customHeight="1">
      <c r="D192" s="29"/>
      <c r="E192" s="29"/>
    </row>
    <row r="193" spans="4:5" ht="15.75" customHeight="1">
      <c r="D193" s="29"/>
      <c r="E193" s="29"/>
    </row>
    <row r="194" spans="4:5" ht="15.75" customHeight="1">
      <c r="D194" s="29"/>
      <c r="E194" s="29"/>
    </row>
    <row r="195" spans="4:5" ht="15.75" customHeight="1">
      <c r="D195" s="29"/>
      <c r="E195" s="29"/>
    </row>
    <row r="196" spans="4:5" ht="15.75" customHeight="1">
      <c r="D196" s="29"/>
      <c r="E196" s="29"/>
    </row>
    <row r="197" spans="4:5" ht="15.75" customHeight="1">
      <c r="D197" s="29"/>
      <c r="E197" s="29"/>
    </row>
    <row r="198" spans="4:5" ht="15.75" customHeight="1">
      <c r="D198" s="29"/>
      <c r="E198" s="29"/>
    </row>
    <row r="199" spans="4:5" ht="15.75" customHeight="1">
      <c r="D199" s="29"/>
      <c r="E199" s="29"/>
    </row>
    <row r="200" spans="4:5" ht="15.75" customHeight="1">
      <c r="D200" s="29"/>
      <c r="E200" s="29"/>
    </row>
    <row r="201" spans="4:5" ht="15.75" customHeight="1">
      <c r="D201" s="29"/>
      <c r="E201" s="29"/>
    </row>
    <row r="202" spans="4:5" ht="15.75" customHeight="1">
      <c r="D202" s="29"/>
      <c r="E202" s="29"/>
    </row>
    <row r="203" spans="4:5" ht="15.75" customHeight="1">
      <c r="D203" s="29"/>
      <c r="E203" s="29"/>
    </row>
    <row r="204" spans="4:5" ht="15.75" customHeight="1">
      <c r="D204" s="29"/>
      <c r="E204" s="29"/>
    </row>
    <row r="205" spans="4:5" ht="15.75" customHeight="1">
      <c r="D205" s="29"/>
      <c r="E205" s="29"/>
    </row>
    <row r="206" spans="4:5" ht="15.75" customHeight="1">
      <c r="D206" s="29"/>
      <c r="E206" s="29"/>
    </row>
    <row r="207" spans="4:5" ht="15.75" customHeight="1">
      <c r="D207" s="29"/>
      <c r="E207" s="29"/>
    </row>
    <row r="208" spans="4:5" ht="15.75" customHeight="1">
      <c r="D208" s="29"/>
      <c r="E208" s="29"/>
    </row>
    <row r="209" spans="4:5" ht="15.75" customHeight="1">
      <c r="D209" s="29"/>
      <c r="E209" s="29"/>
    </row>
    <row r="210" spans="4:5" ht="15.75" customHeight="1">
      <c r="D210" s="29"/>
      <c r="E210" s="29"/>
    </row>
    <row r="211" spans="4:5" ht="15.75" customHeight="1">
      <c r="D211" s="29"/>
      <c r="E211" s="29"/>
    </row>
    <row r="212" spans="4:5" ht="15.75" customHeight="1">
      <c r="D212" s="29"/>
      <c r="E212" s="29"/>
    </row>
    <row r="213" spans="4:5" ht="15.75" customHeight="1">
      <c r="D213" s="29"/>
      <c r="E213" s="29"/>
    </row>
    <row r="214" spans="4:5" ht="15.75" customHeight="1">
      <c r="D214" s="29"/>
      <c r="E214" s="29"/>
    </row>
    <row r="215" spans="4:5" ht="15.75" customHeight="1">
      <c r="D215" s="29"/>
      <c r="E215" s="29"/>
    </row>
    <row r="216" spans="4:5" ht="15.75" customHeight="1">
      <c r="D216" s="29"/>
      <c r="E216" s="29"/>
    </row>
    <row r="217" spans="4:5" ht="15.75" customHeight="1">
      <c r="D217" s="29"/>
      <c r="E217" s="29"/>
    </row>
    <row r="218" spans="4:5" ht="15.75" customHeight="1">
      <c r="D218" s="29"/>
      <c r="E218" s="29"/>
    </row>
    <row r="219" spans="4:5" ht="15.75" customHeight="1">
      <c r="D219" s="29"/>
      <c r="E219" s="29"/>
    </row>
    <row r="220" spans="4:5" ht="15.75" customHeight="1">
      <c r="D220" s="29"/>
      <c r="E220" s="29"/>
    </row>
    <row r="221" spans="4:5" ht="15.75" customHeight="1">
      <c r="D221" s="29"/>
      <c r="E221" s="29"/>
    </row>
    <row r="222" spans="4:5" ht="15.75" customHeight="1">
      <c r="D222" s="29"/>
      <c r="E222" s="29"/>
    </row>
    <row r="223" spans="4:5" ht="15.75" customHeight="1">
      <c r="D223" s="29"/>
      <c r="E223" s="29"/>
    </row>
    <row r="224" spans="4:5" ht="15.75" customHeight="1">
      <c r="D224" s="29"/>
      <c r="E224" s="29"/>
    </row>
    <row r="225" spans="4:5" ht="15.75" customHeight="1">
      <c r="D225" s="29"/>
      <c r="E225" s="29"/>
    </row>
    <row r="226" spans="4:5" ht="15.75" customHeight="1">
      <c r="D226" s="29"/>
      <c r="E226" s="29"/>
    </row>
    <row r="227" spans="4:5" ht="15.75" customHeight="1">
      <c r="D227" s="29"/>
      <c r="E227" s="29"/>
    </row>
    <row r="228" spans="4:5" ht="15.75" customHeight="1">
      <c r="D228" s="29"/>
      <c r="E228" s="29"/>
    </row>
    <row r="229" spans="4:5" ht="15.75" customHeight="1">
      <c r="D229" s="29"/>
      <c r="E229" s="29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7:C27"/>
    <mergeCell ref="F27:H27"/>
    <mergeCell ref="A28:C28"/>
    <mergeCell ref="F28:H29"/>
    <mergeCell ref="A29:C29"/>
  </mergeCells>
  <conditionalFormatting sqref="G8:H25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A7" sqref="A7:F9"/>
    </sheetView>
  </sheetViews>
  <sheetFormatPr defaultColWidth="12.59765625" defaultRowHeight="15" customHeight="1"/>
  <cols>
    <col min="1" max="1" width="10.8984375" customWidth="1"/>
    <col min="2" max="2" width="8.8984375" customWidth="1"/>
    <col min="3" max="3" width="12.8984375" customWidth="1"/>
    <col min="4" max="4" width="13.19921875" customWidth="1"/>
    <col min="5" max="5" width="11" customWidth="1"/>
    <col min="6" max="6" width="12.69921875" customWidth="1"/>
    <col min="8" max="8" width="17.59765625" customWidth="1"/>
    <col min="9" max="9" width="13.09765625" customWidth="1"/>
  </cols>
  <sheetData>
    <row r="1" spans="1:9" ht="19.5" customHeight="1">
      <c r="A1" s="114" t="s">
        <v>80</v>
      </c>
      <c r="B1" s="95"/>
      <c r="C1" s="95"/>
      <c r="D1" s="95"/>
      <c r="E1" s="95"/>
      <c r="F1" s="95"/>
      <c r="G1" s="95"/>
      <c r="H1" s="95"/>
      <c r="I1" s="96"/>
    </row>
    <row r="2" spans="1:9" ht="19.5" customHeight="1">
      <c r="A2" s="114" t="s">
        <v>122</v>
      </c>
      <c r="B2" s="95"/>
      <c r="C2" s="95"/>
      <c r="D2" s="95"/>
      <c r="E2" s="95"/>
      <c r="F2" s="95"/>
      <c r="G2" s="95"/>
      <c r="H2" s="95"/>
      <c r="I2" s="96"/>
    </row>
    <row r="3" spans="1:9" ht="19.5" customHeight="1">
      <c r="A3" s="114" t="s">
        <v>81</v>
      </c>
      <c r="B3" s="95"/>
      <c r="C3" s="95"/>
      <c r="D3" s="95"/>
      <c r="E3" s="95"/>
      <c r="F3" s="95"/>
      <c r="G3" s="95"/>
      <c r="H3" s="95"/>
      <c r="I3" s="96"/>
    </row>
    <row r="4" spans="1:9" ht="19.5" customHeight="1">
      <c r="A4" s="114" t="s">
        <v>120</v>
      </c>
      <c r="B4" s="95"/>
      <c r="C4" s="95"/>
      <c r="D4" s="95"/>
      <c r="E4" s="95"/>
      <c r="F4" s="95"/>
      <c r="G4" s="95"/>
      <c r="H4" s="95"/>
      <c r="I4" s="96"/>
    </row>
    <row r="5" spans="1:9" ht="78">
      <c r="A5" s="30" t="s">
        <v>36</v>
      </c>
      <c r="B5" s="30" t="s">
        <v>37</v>
      </c>
      <c r="C5" s="30" t="s">
        <v>38</v>
      </c>
      <c r="D5" s="30" t="s">
        <v>39</v>
      </c>
      <c r="E5" s="30" t="s">
        <v>40</v>
      </c>
      <c r="F5" s="30" t="s">
        <v>41</v>
      </c>
      <c r="G5" s="30" t="s">
        <v>39</v>
      </c>
      <c r="H5" s="30" t="s">
        <v>42</v>
      </c>
      <c r="I5" s="30" t="s">
        <v>43</v>
      </c>
    </row>
    <row r="6" spans="1:9" ht="19.5" customHeight="1">
      <c r="A6" s="31" t="s">
        <v>129</v>
      </c>
      <c r="B6" s="31" t="s">
        <v>128</v>
      </c>
      <c r="C6" s="31">
        <f>'Sessional + End Term Assessment'!D28</f>
        <v>39</v>
      </c>
      <c r="D6" s="31">
        <f>'Sessional + End Term Assessment'!E28</f>
        <v>1</v>
      </c>
      <c r="E6" s="31">
        <f>D6*'Sessional + End Term Assessment'!D6/'Sessional + End Term Assessment'!F6</f>
        <v>0.7</v>
      </c>
      <c r="F6" s="31">
        <f>'Sessional + End Term Assessment'!D29</f>
        <v>83</v>
      </c>
      <c r="G6" s="31">
        <f>'Sessional + End Term Assessment'!E29</f>
        <v>3</v>
      </c>
      <c r="H6" s="31">
        <f>G6*'Sessional + End Term Assessment'!E6/'Sessional + End Term Assessment'!F6</f>
        <v>0.9</v>
      </c>
      <c r="I6" s="31">
        <f>E6+H6</f>
        <v>1.6</v>
      </c>
    </row>
    <row r="7" spans="1:9" ht="30.75" customHeight="1">
      <c r="A7" s="115" t="s">
        <v>44</v>
      </c>
      <c r="B7" s="116"/>
      <c r="C7" s="116"/>
      <c r="D7" s="116"/>
      <c r="E7" s="116"/>
      <c r="F7" s="117"/>
      <c r="G7" s="124" t="s">
        <v>33</v>
      </c>
      <c r="H7" s="98"/>
      <c r="I7" s="125"/>
    </row>
    <row r="8" spans="1:9" ht="13.8">
      <c r="A8" s="118"/>
      <c r="B8" s="119"/>
      <c r="C8" s="119"/>
      <c r="D8" s="119"/>
      <c r="E8" s="119"/>
      <c r="F8" s="120"/>
      <c r="G8" s="115"/>
      <c r="H8" s="116"/>
      <c r="I8" s="117"/>
    </row>
    <row r="9" spans="1:9" ht="13.8">
      <c r="A9" s="121"/>
      <c r="B9" s="122"/>
      <c r="C9" s="122"/>
      <c r="D9" s="122"/>
      <c r="E9" s="122"/>
      <c r="F9" s="123"/>
      <c r="G9" s="121"/>
      <c r="H9" s="122"/>
      <c r="I9" s="12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H12" sqref="H12"/>
    </sheetView>
  </sheetViews>
  <sheetFormatPr defaultColWidth="12.59765625" defaultRowHeight="15" customHeight="1"/>
  <cols>
    <col min="1" max="1" width="10.8984375" customWidth="1"/>
    <col min="2" max="26" width="7.59765625" customWidth="1"/>
  </cols>
  <sheetData>
    <row r="1" spans="1:26" ht="19.5" customHeight="1">
      <c r="A1" s="114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26" ht="19.5" customHeight="1">
      <c r="A2" s="114" t="s">
        <v>45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26" ht="19.5" customHeight="1">
      <c r="A3" s="114" t="s">
        <v>81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26" ht="19.5" customHeight="1">
      <c r="A4" s="114" t="s">
        <v>121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1:26" ht="19.5" customHeight="1">
      <c r="A5" s="32" t="s">
        <v>46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12</v>
      </c>
      <c r="M5" s="32" t="s">
        <v>13</v>
      </c>
      <c r="N5" s="32" t="s">
        <v>14</v>
      </c>
      <c r="O5" s="32" t="s">
        <v>15</v>
      </c>
      <c r="P5" s="32" t="s">
        <v>16</v>
      </c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9.5" customHeight="1">
      <c r="A6" s="34" t="s">
        <v>129</v>
      </c>
      <c r="B6" s="35">
        <f>'Attainment of Subject Code'!$E$6*'CO-PO Mapping'!B11/3</f>
        <v>0.55999999999999994</v>
      </c>
      <c r="C6" s="35">
        <f>'Attainment of Subject Code'!$E$6*'CO-PO Mapping'!C11/3</f>
        <v>0.55999999999999994</v>
      </c>
      <c r="D6" s="35">
        <f>'Attainment of Subject Code'!$E$6*'CO-PO Mapping'!D11/3</f>
        <v>0.37333333333333329</v>
      </c>
      <c r="E6" s="35">
        <f>'Attainment of Subject Code'!$E$6*'CO-PO Mapping'!E11/3</f>
        <v>9.3333333333333324E-2</v>
      </c>
      <c r="F6" s="35">
        <f>'Attainment of Subject Code'!$E$6*'CO-PO Mapping'!F11/3</f>
        <v>0.18666666666666665</v>
      </c>
      <c r="G6" s="35">
        <f>'Attainment of Subject Code'!$E$6*'CO-PO Mapping'!G11/3</f>
        <v>0</v>
      </c>
      <c r="H6" s="35">
        <f>'Attainment of Subject Code'!$E$6*'CO-PO Mapping'!H11/3</f>
        <v>0</v>
      </c>
      <c r="I6" s="35">
        <f>'Attainment of Subject Code'!$E$6*'CO-PO Mapping'!I11/3</f>
        <v>0</v>
      </c>
      <c r="J6" s="35">
        <f>'Attainment of Subject Code'!$E$6*'CO-PO Mapping'!J11/3</f>
        <v>0</v>
      </c>
      <c r="K6" s="35">
        <f>'Attainment of Subject Code'!$E$6*'CO-PO Mapping'!K11/3</f>
        <v>0</v>
      </c>
      <c r="L6" s="35">
        <f>'Attainment of Subject Code'!$E$6*'CO-PO Mapping'!L11/3</f>
        <v>0</v>
      </c>
      <c r="M6" s="35">
        <f>'Attainment of Subject Code'!$E$6*'CO-PO Mapping'!M11/3</f>
        <v>0</v>
      </c>
      <c r="N6" s="35">
        <f>'Attainment of Subject Code'!$E$6*'CO-PO Mapping'!N11/3</f>
        <v>0</v>
      </c>
      <c r="O6" s="35">
        <f>'Attainment of Subject Code'!$E$6*'CO-PO Mapping'!O11/3</f>
        <v>0</v>
      </c>
      <c r="P6" s="35">
        <f>'Attainment of Subject Code'!$E$6*'CO-PO Mapping'!P11/3</f>
        <v>0</v>
      </c>
    </row>
    <row r="7" spans="1:26" ht="39.75" customHeight="1">
      <c r="A7" s="150" t="s">
        <v>33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125"/>
      <c r="N7" s="126"/>
      <c r="O7" s="95"/>
      <c r="P7" s="9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94"/>
  <sheetViews>
    <sheetView workbookViewId="0">
      <selection activeCell="G11" sqref="G11"/>
    </sheetView>
  </sheetViews>
  <sheetFormatPr defaultColWidth="12.59765625" defaultRowHeight="15" customHeight="1"/>
  <cols>
    <col min="1" max="1" width="5.59765625" customWidth="1"/>
    <col min="2" max="2" width="14.19921875" customWidth="1"/>
    <col min="3" max="3" width="35.3984375" customWidth="1"/>
    <col min="4" max="11" width="15.09765625" customWidth="1"/>
    <col min="12" max="15" width="14.69921875" customWidth="1"/>
    <col min="16" max="17" width="15.09765625" customWidth="1"/>
    <col min="18" max="18" width="9.8984375" customWidth="1"/>
    <col min="19" max="36" width="8" customWidth="1"/>
  </cols>
  <sheetData>
    <row r="1" spans="1:36" ht="19.5" customHeight="1">
      <c r="A1" s="139" t="s">
        <v>80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12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</row>
    <row r="2" spans="1:36" ht="19.5" customHeight="1">
      <c r="A2" s="139" t="s">
        <v>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125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</row>
    <row r="3" spans="1:36" ht="19.5" customHeight="1">
      <c r="A3" s="139" t="s">
        <v>81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125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36" ht="31.5" customHeight="1">
      <c r="A4" s="140" t="s">
        <v>19</v>
      </c>
      <c r="B4" s="141" t="s">
        <v>48</v>
      </c>
      <c r="C4" s="142" t="s">
        <v>21</v>
      </c>
      <c r="D4" s="13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25"/>
      <c r="R4" s="140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43"/>
      <c r="B5" s="143"/>
      <c r="C5" s="142" t="s">
        <v>49</v>
      </c>
      <c r="D5" s="142" t="s">
        <v>50</v>
      </c>
      <c r="E5" s="141" t="s">
        <v>51</v>
      </c>
      <c r="F5" s="141" t="s">
        <v>52</v>
      </c>
      <c r="G5" s="141" t="s">
        <v>53</v>
      </c>
      <c r="H5" s="142" t="s">
        <v>54</v>
      </c>
      <c r="I5" s="141" t="s">
        <v>51</v>
      </c>
      <c r="J5" s="141" t="s">
        <v>52</v>
      </c>
      <c r="K5" s="141" t="s">
        <v>53</v>
      </c>
      <c r="L5" s="142" t="s">
        <v>55</v>
      </c>
      <c r="M5" s="141" t="s">
        <v>51</v>
      </c>
      <c r="N5" s="141" t="s">
        <v>52</v>
      </c>
      <c r="O5" s="141" t="s">
        <v>53</v>
      </c>
      <c r="P5" s="142"/>
      <c r="Q5" s="142"/>
      <c r="R5" s="144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 spans="1:36" ht="31.5" customHeight="1">
      <c r="A6" s="144"/>
      <c r="B6" s="144"/>
      <c r="C6" s="142" t="s">
        <v>26</v>
      </c>
      <c r="D6" s="142">
        <v>28</v>
      </c>
      <c r="E6" s="144"/>
      <c r="F6" s="144"/>
      <c r="G6" s="144"/>
      <c r="H6" s="142">
        <v>28</v>
      </c>
      <c r="I6" s="144"/>
      <c r="J6" s="144"/>
      <c r="K6" s="144"/>
      <c r="L6" s="142">
        <v>14</v>
      </c>
      <c r="M6" s="144"/>
      <c r="N6" s="144"/>
      <c r="O6" s="144"/>
      <c r="P6" s="142"/>
      <c r="Q6" s="145"/>
      <c r="R6" s="142">
        <v>70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19.5" customHeight="1">
      <c r="A7" s="146">
        <v>1</v>
      </c>
      <c r="B7" s="147" t="s">
        <v>82</v>
      </c>
      <c r="C7" s="148" t="s">
        <v>83</v>
      </c>
      <c r="D7" s="81">
        <v>27</v>
      </c>
      <c r="E7" s="149">
        <f t="shared" ref="E7:E24" si="0">IF(D7&gt;=($D$6*0.7),1,0)</f>
        <v>1</v>
      </c>
      <c r="F7" s="149">
        <f t="shared" ref="F7:F24" si="1">IF(D7&gt;=($D$6*0.8),1,0)</f>
        <v>1</v>
      </c>
      <c r="G7" s="149">
        <f t="shared" ref="G7:G24" si="2">IF(D7&gt;=($D$6*0.9),1,0)</f>
        <v>1</v>
      </c>
      <c r="H7" s="81">
        <v>20</v>
      </c>
      <c r="I7" s="149">
        <f t="shared" ref="I7:I24" si="3">IF(H7&gt;=($H$6*0.7),1,0)</f>
        <v>1</v>
      </c>
      <c r="J7" s="149">
        <f t="shared" ref="J7:J24" si="4">IF(H7&gt;=($H$6*0.8),1,0)</f>
        <v>0</v>
      </c>
      <c r="K7" s="149">
        <f t="shared" ref="K7:K24" si="5">IF(H7&gt;=($H$6*0.9),1,0)</f>
        <v>0</v>
      </c>
      <c r="L7" s="149">
        <v>11</v>
      </c>
      <c r="M7" s="149">
        <f t="shared" ref="M7:M24" si="6">IF(L7&gt;=($L$6*0.7),1,0)</f>
        <v>1</v>
      </c>
      <c r="N7" s="149">
        <f t="shared" ref="N7:N24" si="7">IF(L7&gt;=($L$6*0.7),1,0)</f>
        <v>1</v>
      </c>
      <c r="O7" s="149">
        <f t="shared" ref="O7:O24" si="8">IF(L7&gt;=($L$6*0.9),1,0)</f>
        <v>0</v>
      </c>
      <c r="P7" s="149"/>
      <c r="Q7" s="149"/>
      <c r="R7" s="149">
        <f>SUM(D7+H7+L7)</f>
        <v>58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</row>
    <row r="8" spans="1:36" ht="19.5" customHeight="1">
      <c r="A8" s="19">
        <v>2</v>
      </c>
      <c r="B8" s="138" t="s">
        <v>84</v>
      </c>
      <c r="C8" s="138" t="s">
        <v>85</v>
      </c>
      <c r="D8" s="81">
        <v>26</v>
      </c>
      <c r="E8" s="38">
        <f t="shared" si="0"/>
        <v>1</v>
      </c>
      <c r="F8" s="38">
        <f t="shared" si="1"/>
        <v>1</v>
      </c>
      <c r="G8" s="38">
        <f t="shared" si="2"/>
        <v>1</v>
      </c>
      <c r="H8" s="81">
        <v>27</v>
      </c>
      <c r="I8" s="38">
        <f t="shared" si="3"/>
        <v>1</v>
      </c>
      <c r="J8" s="38">
        <f t="shared" si="4"/>
        <v>1</v>
      </c>
      <c r="K8" s="38">
        <f t="shared" si="5"/>
        <v>1</v>
      </c>
      <c r="L8" s="38">
        <v>10</v>
      </c>
      <c r="M8" s="38">
        <f t="shared" si="6"/>
        <v>1</v>
      </c>
      <c r="N8" s="38">
        <f t="shared" si="7"/>
        <v>1</v>
      </c>
      <c r="O8" s="38">
        <f t="shared" si="8"/>
        <v>0</v>
      </c>
      <c r="P8" s="38"/>
      <c r="Q8" s="38"/>
      <c r="R8" s="38">
        <f t="shared" ref="R8:R24" si="9">SUM(D8+H8+L8)</f>
        <v>63</v>
      </c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 spans="1:36" ht="19.5" customHeight="1">
      <c r="A9" s="19">
        <v>3</v>
      </c>
      <c r="B9" s="65" t="s">
        <v>86</v>
      </c>
      <c r="C9" s="66" t="s">
        <v>87</v>
      </c>
      <c r="D9" s="81">
        <v>27</v>
      </c>
      <c r="E9" s="38">
        <f t="shared" si="0"/>
        <v>1</v>
      </c>
      <c r="F9" s="38">
        <f t="shared" si="1"/>
        <v>1</v>
      </c>
      <c r="G9" s="38">
        <f t="shared" si="2"/>
        <v>1</v>
      </c>
      <c r="H9" s="81">
        <v>28</v>
      </c>
      <c r="I9" s="38">
        <f t="shared" si="3"/>
        <v>1</v>
      </c>
      <c r="J9" s="38">
        <f t="shared" si="4"/>
        <v>1</v>
      </c>
      <c r="K9" s="38">
        <f t="shared" si="5"/>
        <v>1</v>
      </c>
      <c r="L9" s="38">
        <v>10</v>
      </c>
      <c r="M9" s="38">
        <f t="shared" si="6"/>
        <v>1</v>
      </c>
      <c r="N9" s="38">
        <f t="shared" si="7"/>
        <v>1</v>
      </c>
      <c r="O9" s="38">
        <f t="shared" si="8"/>
        <v>0</v>
      </c>
      <c r="P9" s="38"/>
      <c r="Q9" s="38"/>
      <c r="R9" s="38">
        <f t="shared" si="9"/>
        <v>65</v>
      </c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1:36" ht="19.5" customHeight="1">
      <c r="A10" s="19">
        <v>4</v>
      </c>
      <c r="B10" s="65" t="s">
        <v>88</v>
      </c>
      <c r="C10" s="67" t="s">
        <v>89</v>
      </c>
      <c r="D10" s="81">
        <v>24</v>
      </c>
      <c r="E10" s="38">
        <f t="shared" si="0"/>
        <v>1</v>
      </c>
      <c r="F10" s="38">
        <f t="shared" si="1"/>
        <v>1</v>
      </c>
      <c r="G10" s="38">
        <f t="shared" si="2"/>
        <v>0</v>
      </c>
      <c r="H10" s="81">
        <v>27</v>
      </c>
      <c r="I10" s="38">
        <f t="shared" si="3"/>
        <v>1</v>
      </c>
      <c r="J10" s="38">
        <f t="shared" si="4"/>
        <v>1</v>
      </c>
      <c r="K10" s="38">
        <f t="shared" si="5"/>
        <v>1</v>
      </c>
      <c r="L10" s="38">
        <v>12</v>
      </c>
      <c r="M10" s="38">
        <f t="shared" si="6"/>
        <v>1</v>
      </c>
      <c r="N10" s="38">
        <f t="shared" si="7"/>
        <v>1</v>
      </c>
      <c r="O10" s="38">
        <f t="shared" si="8"/>
        <v>0</v>
      </c>
      <c r="P10" s="38"/>
      <c r="Q10" s="38"/>
      <c r="R10" s="38">
        <f t="shared" si="9"/>
        <v>63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1:36" ht="19.5" customHeight="1">
      <c r="A11" s="19">
        <v>5</v>
      </c>
      <c r="B11" s="65" t="s">
        <v>90</v>
      </c>
      <c r="C11" s="66" t="s">
        <v>91</v>
      </c>
      <c r="D11" s="81">
        <v>29</v>
      </c>
      <c r="E11" s="38">
        <f t="shared" si="0"/>
        <v>1</v>
      </c>
      <c r="F11" s="38">
        <f t="shared" si="1"/>
        <v>1</v>
      </c>
      <c r="G11" s="38">
        <f t="shared" si="2"/>
        <v>1</v>
      </c>
      <c r="H11" s="81">
        <v>27</v>
      </c>
      <c r="I11" s="38">
        <f t="shared" si="3"/>
        <v>1</v>
      </c>
      <c r="J11" s="38">
        <f t="shared" si="4"/>
        <v>1</v>
      </c>
      <c r="K11" s="38">
        <f t="shared" si="5"/>
        <v>1</v>
      </c>
      <c r="L11" s="38">
        <v>13</v>
      </c>
      <c r="M11" s="38">
        <f t="shared" si="6"/>
        <v>1</v>
      </c>
      <c r="N11" s="38">
        <f t="shared" si="7"/>
        <v>1</v>
      </c>
      <c r="O11" s="38">
        <f t="shared" si="8"/>
        <v>1</v>
      </c>
      <c r="P11" s="38"/>
      <c r="Q11" s="38"/>
      <c r="R11" s="38">
        <f t="shared" si="9"/>
        <v>69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1:36" ht="19.5" customHeight="1">
      <c r="A12" s="19">
        <v>6</v>
      </c>
      <c r="B12" s="65" t="s">
        <v>92</v>
      </c>
      <c r="C12" s="66" t="s">
        <v>93</v>
      </c>
      <c r="D12" s="81">
        <v>30</v>
      </c>
      <c r="E12" s="38">
        <f t="shared" si="0"/>
        <v>1</v>
      </c>
      <c r="F12" s="38">
        <f t="shared" si="1"/>
        <v>1</v>
      </c>
      <c r="G12" s="38">
        <f t="shared" si="2"/>
        <v>1</v>
      </c>
      <c r="H12" s="81">
        <v>30</v>
      </c>
      <c r="I12" s="38">
        <f t="shared" si="3"/>
        <v>1</v>
      </c>
      <c r="J12" s="38">
        <f t="shared" si="4"/>
        <v>1</v>
      </c>
      <c r="K12" s="38">
        <f t="shared" si="5"/>
        <v>1</v>
      </c>
      <c r="L12" s="38">
        <v>14</v>
      </c>
      <c r="M12" s="38">
        <f t="shared" si="6"/>
        <v>1</v>
      </c>
      <c r="N12" s="38">
        <f t="shared" si="7"/>
        <v>1</v>
      </c>
      <c r="O12" s="38">
        <f t="shared" si="8"/>
        <v>1</v>
      </c>
      <c r="P12" s="38"/>
      <c r="Q12" s="38"/>
      <c r="R12" s="38">
        <f t="shared" si="9"/>
        <v>74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1:36" ht="19.5" customHeight="1">
      <c r="A13" s="19">
        <v>7</v>
      </c>
      <c r="B13" s="65" t="s">
        <v>94</v>
      </c>
      <c r="C13" s="66" t="s">
        <v>95</v>
      </c>
      <c r="D13" s="81">
        <v>26</v>
      </c>
      <c r="E13" s="38">
        <f t="shared" si="0"/>
        <v>1</v>
      </c>
      <c r="F13" s="38">
        <f t="shared" si="1"/>
        <v>1</v>
      </c>
      <c r="G13" s="38">
        <f t="shared" si="2"/>
        <v>1</v>
      </c>
      <c r="H13" s="81">
        <v>26</v>
      </c>
      <c r="I13" s="38">
        <f t="shared" si="3"/>
        <v>1</v>
      </c>
      <c r="J13" s="38">
        <f t="shared" si="4"/>
        <v>1</v>
      </c>
      <c r="K13" s="38">
        <f t="shared" si="5"/>
        <v>1</v>
      </c>
      <c r="L13" s="38">
        <v>12</v>
      </c>
      <c r="M13" s="38">
        <f t="shared" si="6"/>
        <v>1</v>
      </c>
      <c r="N13" s="38">
        <f t="shared" si="7"/>
        <v>1</v>
      </c>
      <c r="O13" s="38">
        <f t="shared" si="8"/>
        <v>0</v>
      </c>
      <c r="P13" s="38"/>
      <c r="Q13" s="38"/>
      <c r="R13" s="38">
        <f t="shared" si="9"/>
        <v>64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1:36" ht="19.5" customHeight="1">
      <c r="A14" s="19">
        <v>8</v>
      </c>
      <c r="B14" s="65" t="s">
        <v>96</v>
      </c>
      <c r="C14" s="67" t="s">
        <v>97</v>
      </c>
      <c r="D14" s="81">
        <v>27</v>
      </c>
      <c r="E14" s="38">
        <f t="shared" si="0"/>
        <v>1</v>
      </c>
      <c r="F14" s="38">
        <f t="shared" si="1"/>
        <v>1</v>
      </c>
      <c r="G14" s="38">
        <f t="shared" si="2"/>
        <v>1</v>
      </c>
      <c r="H14" s="81">
        <v>26</v>
      </c>
      <c r="I14" s="38">
        <f t="shared" si="3"/>
        <v>1</v>
      </c>
      <c r="J14" s="38">
        <f t="shared" si="4"/>
        <v>1</v>
      </c>
      <c r="K14" s="38">
        <f t="shared" si="5"/>
        <v>1</v>
      </c>
      <c r="L14" s="38">
        <v>11</v>
      </c>
      <c r="M14" s="38">
        <f t="shared" si="6"/>
        <v>1</v>
      </c>
      <c r="N14" s="38">
        <f t="shared" si="7"/>
        <v>1</v>
      </c>
      <c r="O14" s="38">
        <f t="shared" si="8"/>
        <v>0</v>
      </c>
      <c r="P14" s="38"/>
      <c r="Q14" s="38"/>
      <c r="R14" s="38">
        <f t="shared" si="9"/>
        <v>64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6" ht="19.5" customHeight="1">
      <c r="A15" s="19">
        <v>9</v>
      </c>
      <c r="B15" s="65" t="s">
        <v>98</v>
      </c>
      <c r="C15" s="66" t="s">
        <v>99</v>
      </c>
      <c r="D15" s="81">
        <v>30</v>
      </c>
      <c r="E15" s="38">
        <f t="shared" si="0"/>
        <v>1</v>
      </c>
      <c r="F15" s="38">
        <f t="shared" si="1"/>
        <v>1</v>
      </c>
      <c r="G15" s="38">
        <f t="shared" si="2"/>
        <v>1</v>
      </c>
      <c r="H15" s="81">
        <v>30</v>
      </c>
      <c r="I15" s="38">
        <f t="shared" si="3"/>
        <v>1</v>
      </c>
      <c r="J15" s="38">
        <f t="shared" si="4"/>
        <v>1</v>
      </c>
      <c r="K15" s="38">
        <f t="shared" si="5"/>
        <v>1</v>
      </c>
      <c r="L15" s="38">
        <v>13</v>
      </c>
      <c r="M15" s="38">
        <f t="shared" si="6"/>
        <v>1</v>
      </c>
      <c r="N15" s="38">
        <f t="shared" si="7"/>
        <v>1</v>
      </c>
      <c r="O15" s="38">
        <f t="shared" si="8"/>
        <v>1</v>
      </c>
      <c r="P15" s="38"/>
      <c r="Q15" s="38"/>
      <c r="R15" s="38">
        <f t="shared" si="9"/>
        <v>73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ht="19.5" customHeight="1">
      <c r="A16" s="19">
        <v>10</v>
      </c>
      <c r="B16" s="65" t="s">
        <v>100</v>
      </c>
      <c r="C16" s="66" t="s">
        <v>101</v>
      </c>
      <c r="D16" s="81">
        <v>25</v>
      </c>
      <c r="E16" s="38">
        <f t="shared" si="0"/>
        <v>1</v>
      </c>
      <c r="F16" s="38">
        <f t="shared" si="1"/>
        <v>1</v>
      </c>
      <c r="G16" s="38">
        <f t="shared" si="2"/>
        <v>0</v>
      </c>
      <c r="H16" s="81">
        <v>25</v>
      </c>
      <c r="I16" s="38">
        <f t="shared" si="3"/>
        <v>1</v>
      </c>
      <c r="J16" s="38">
        <f t="shared" si="4"/>
        <v>1</v>
      </c>
      <c r="K16" s="38">
        <f t="shared" si="5"/>
        <v>0</v>
      </c>
      <c r="L16" s="38">
        <v>11</v>
      </c>
      <c r="M16" s="38">
        <f t="shared" si="6"/>
        <v>1</v>
      </c>
      <c r="N16" s="38">
        <f t="shared" si="7"/>
        <v>1</v>
      </c>
      <c r="O16" s="38">
        <f t="shared" si="8"/>
        <v>0</v>
      </c>
      <c r="P16" s="38"/>
      <c r="Q16" s="38"/>
      <c r="R16" s="38">
        <f t="shared" si="9"/>
        <v>61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1:36" ht="19.5" customHeight="1">
      <c r="A17" s="19">
        <v>11</v>
      </c>
      <c r="B17" s="65" t="s">
        <v>102</v>
      </c>
      <c r="C17" s="66" t="s">
        <v>103</v>
      </c>
      <c r="D17" s="81">
        <v>26</v>
      </c>
      <c r="E17" s="38">
        <f t="shared" si="0"/>
        <v>1</v>
      </c>
      <c r="F17" s="38">
        <f t="shared" si="1"/>
        <v>1</v>
      </c>
      <c r="G17" s="38">
        <f t="shared" si="2"/>
        <v>1</v>
      </c>
      <c r="H17" s="81">
        <v>24</v>
      </c>
      <c r="I17" s="38">
        <f t="shared" si="3"/>
        <v>1</v>
      </c>
      <c r="J17" s="38">
        <f t="shared" si="4"/>
        <v>1</v>
      </c>
      <c r="K17" s="38">
        <f t="shared" si="5"/>
        <v>0</v>
      </c>
      <c r="L17" s="38">
        <v>12</v>
      </c>
      <c r="M17" s="38">
        <f t="shared" si="6"/>
        <v>1</v>
      </c>
      <c r="N17" s="38">
        <f t="shared" si="7"/>
        <v>1</v>
      </c>
      <c r="O17" s="38">
        <f t="shared" si="8"/>
        <v>0</v>
      </c>
      <c r="P17" s="38"/>
      <c r="Q17" s="38"/>
      <c r="R17" s="38">
        <f t="shared" si="9"/>
        <v>62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1:36" ht="19.5" customHeight="1">
      <c r="A18" s="19">
        <v>12</v>
      </c>
      <c r="B18" s="65" t="s">
        <v>104</v>
      </c>
      <c r="C18" s="66" t="s">
        <v>105</v>
      </c>
      <c r="D18" s="81">
        <v>28</v>
      </c>
      <c r="E18" s="38">
        <f t="shared" si="0"/>
        <v>1</v>
      </c>
      <c r="F18" s="38">
        <f t="shared" si="1"/>
        <v>1</v>
      </c>
      <c r="G18" s="38">
        <f t="shared" si="2"/>
        <v>1</v>
      </c>
      <c r="H18" s="81">
        <v>25</v>
      </c>
      <c r="I18" s="38">
        <f t="shared" si="3"/>
        <v>1</v>
      </c>
      <c r="J18" s="38">
        <f t="shared" si="4"/>
        <v>1</v>
      </c>
      <c r="K18" s="38">
        <f t="shared" si="5"/>
        <v>0</v>
      </c>
      <c r="L18" s="38">
        <v>13</v>
      </c>
      <c r="M18" s="38">
        <f t="shared" si="6"/>
        <v>1</v>
      </c>
      <c r="N18" s="38">
        <f t="shared" si="7"/>
        <v>1</v>
      </c>
      <c r="O18" s="38">
        <f t="shared" si="8"/>
        <v>1</v>
      </c>
      <c r="P18" s="38"/>
      <c r="Q18" s="38"/>
      <c r="R18" s="38">
        <f t="shared" si="9"/>
        <v>66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1:36" ht="19.5" customHeight="1">
      <c r="A19" s="19">
        <v>13</v>
      </c>
      <c r="B19" s="65" t="s">
        <v>106</v>
      </c>
      <c r="C19" s="66" t="s">
        <v>107</v>
      </c>
      <c r="D19" s="81">
        <v>28</v>
      </c>
      <c r="E19" s="38">
        <f t="shared" si="0"/>
        <v>1</v>
      </c>
      <c r="F19" s="38">
        <f t="shared" si="1"/>
        <v>1</v>
      </c>
      <c r="G19" s="38">
        <f t="shared" si="2"/>
        <v>1</v>
      </c>
      <c r="H19" s="81">
        <v>29</v>
      </c>
      <c r="I19" s="38">
        <f t="shared" si="3"/>
        <v>1</v>
      </c>
      <c r="J19" s="38">
        <f t="shared" si="4"/>
        <v>1</v>
      </c>
      <c r="K19" s="38">
        <f t="shared" si="5"/>
        <v>1</v>
      </c>
      <c r="L19" s="38">
        <v>12</v>
      </c>
      <c r="M19" s="38">
        <f t="shared" si="6"/>
        <v>1</v>
      </c>
      <c r="N19" s="38">
        <f t="shared" si="7"/>
        <v>1</v>
      </c>
      <c r="O19" s="38">
        <f t="shared" si="8"/>
        <v>0</v>
      </c>
      <c r="P19" s="38"/>
      <c r="Q19" s="38"/>
      <c r="R19" s="38">
        <f t="shared" si="9"/>
        <v>69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ht="19.5" customHeight="1">
      <c r="A20" s="19">
        <v>14</v>
      </c>
      <c r="B20" s="65" t="s">
        <v>108</v>
      </c>
      <c r="C20" s="66" t="s">
        <v>109</v>
      </c>
      <c r="D20" s="81">
        <v>26</v>
      </c>
      <c r="E20" s="38">
        <f t="shared" si="0"/>
        <v>1</v>
      </c>
      <c r="F20" s="38">
        <f t="shared" si="1"/>
        <v>1</v>
      </c>
      <c r="G20" s="38">
        <f t="shared" si="2"/>
        <v>1</v>
      </c>
      <c r="H20" s="81">
        <v>24</v>
      </c>
      <c r="I20" s="38">
        <f t="shared" si="3"/>
        <v>1</v>
      </c>
      <c r="J20" s="38">
        <f t="shared" si="4"/>
        <v>1</v>
      </c>
      <c r="K20" s="38">
        <f t="shared" si="5"/>
        <v>0</v>
      </c>
      <c r="L20" s="38">
        <v>11</v>
      </c>
      <c r="M20" s="38">
        <f t="shared" si="6"/>
        <v>1</v>
      </c>
      <c r="N20" s="38">
        <f t="shared" si="7"/>
        <v>1</v>
      </c>
      <c r="O20" s="38">
        <f t="shared" si="8"/>
        <v>0</v>
      </c>
      <c r="P20" s="38"/>
      <c r="Q20" s="38"/>
      <c r="R20" s="38">
        <f t="shared" si="9"/>
        <v>61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ht="19.5" customHeight="1">
      <c r="A21" s="19">
        <v>15</v>
      </c>
      <c r="B21" s="65" t="s">
        <v>110</v>
      </c>
      <c r="C21" s="66" t="s">
        <v>111</v>
      </c>
      <c r="D21" s="80">
        <v>20</v>
      </c>
      <c r="E21" s="38">
        <f t="shared" si="0"/>
        <v>1</v>
      </c>
      <c r="F21" s="38">
        <f t="shared" si="1"/>
        <v>0</v>
      </c>
      <c r="G21" s="38">
        <f t="shared" si="2"/>
        <v>0</v>
      </c>
      <c r="H21" s="80">
        <v>20</v>
      </c>
      <c r="I21" s="38">
        <f t="shared" si="3"/>
        <v>1</v>
      </c>
      <c r="J21" s="38">
        <f t="shared" si="4"/>
        <v>0</v>
      </c>
      <c r="K21" s="38">
        <f t="shared" si="5"/>
        <v>0</v>
      </c>
      <c r="L21" s="38">
        <v>13</v>
      </c>
      <c r="M21" s="38">
        <f t="shared" si="6"/>
        <v>1</v>
      </c>
      <c r="N21" s="38">
        <f t="shared" si="7"/>
        <v>1</v>
      </c>
      <c r="O21" s="38">
        <f t="shared" si="8"/>
        <v>1</v>
      </c>
      <c r="P21" s="38"/>
      <c r="Q21" s="38"/>
      <c r="R21" s="38">
        <f t="shared" si="9"/>
        <v>53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ht="19.5" customHeight="1">
      <c r="A22" s="19">
        <v>16</v>
      </c>
      <c r="B22" s="65" t="s">
        <v>112</v>
      </c>
      <c r="C22" s="68" t="s">
        <v>113</v>
      </c>
      <c r="D22" s="81">
        <v>26</v>
      </c>
      <c r="E22" s="38">
        <f t="shared" si="0"/>
        <v>1</v>
      </c>
      <c r="F22" s="38">
        <f t="shared" si="1"/>
        <v>1</v>
      </c>
      <c r="G22" s="38">
        <f t="shared" si="2"/>
        <v>1</v>
      </c>
      <c r="H22" s="81">
        <v>29</v>
      </c>
      <c r="I22" s="38">
        <f t="shared" si="3"/>
        <v>1</v>
      </c>
      <c r="J22" s="38">
        <f t="shared" si="4"/>
        <v>1</v>
      </c>
      <c r="K22" s="38">
        <f t="shared" si="5"/>
        <v>1</v>
      </c>
      <c r="L22" s="38">
        <v>12</v>
      </c>
      <c r="M22" s="38">
        <f t="shared" si="6"/>
        <v>1</v>
      </c>
      <c r="N22" s="38">
        <f t="shared" si="7"/>
        <v>1</v>
      </c>
      <c r="O22" s="38">
        <f t="shared" si="8"/>
        <v>0</v>
      </c>
      <c r="P22" s="38"/>
      <c r="Q22" s="38"/>
      <c r="R22" s="38">
        <f t="shared" si="9"/>
        <v>67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ht="19.5" customHeight="1">
      <c r="A23" s="19">
        <v>17</v>
      </c>
      <c r="B23" s="65" t="s">
        <v>114</v>
      </c>
      <c r="C23" s="66" t="s">
        <v>115</v>
      </c>
      <c r="D23" s="81">
        <v>28</v>
      </c>
      <c r="E23" s="38">
        <f t="shared" si="0"/>
        <v>1</v>
      </c>
      <c r="F23" s="38">
        <f t="shared" si="1"/>
        <v>1</v>
      </c>
      <c r="G23" s="38">
        <f t="shared" si="2"/>
        <v>1</v>
      </c>
      <c r="H23" s="81">
        <v>30</v>
      </c>
      <c r="I23" s="38">
        <f t="shared" si="3"/>
        <v>1</v>
      </c>
      <c r="J23" s="38">
        <f t="shared" si="4"/>
        <v>1</v>
      </c>
      <c r="K23" s="38">
        <f t="shared" si="5"/>
        <v>1</v>
      </c>
      <c r="L23" s="38">
        <v>13</v>
      </c>
      <c r="M23" s="38">
        <f t="shared" si="6"/>
        <v>1</v>
      </c>
      <c r="N23" s="38">
        <f t="shared" si="7"/>
        <v>1</v>
      </c>
      <c r="O23" s="38">
        <f t="shared" si="8"/>
        <v>1</v>
      </c>
      <c r="P23" s="38"/>
      <c r="Q23" s="38"/>
      <c r="R23" s="38">
        <f t="shared" si="9"/>
        <v>71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ht="29.25" customHeight="1">
      <c r="A24" s="19">
        <v>18</v>
      </c>
      <c r="B24" s="66" t="s">
        <v>116</v>
      </c>
      <c r="C24" s="66" t="s">
        <v>117</v>
      </c>
      <c r="D24" s="81">
        <v>25</v>
      </c>
      <c r="E24" s="38">
        <f t="shared" si="0"/>
        <v>1</v>
      </c>
      <c r="F24" s="38">
        <f t="shared" si="1"/>
        <v>1</v>
      </c>
      <c r="G24" s="38">
        <f t="shared" si="2"/>
        <v>0</v>
      </c>
      <c r="H24" s="81">
        <v>29</v>
      </c>
      <c r="I24" s="38">
        <f t="shared" si="3"/>
        <v>1</v>
      </c>
      <c r="J24" s="38">
        <f t="shared" si="4"/>
        <v>1</v>
      </c>
      <c r="K24" s="38">
        <f t="shared" si="5"/>
        <v>1</v>
      </c>
      <c r="L24" s="38">
        <v>12</v>
      </c>
      <c r="M24" s="38">
        <f t="shared" si="6"/>
        <v>1</v>
      </c>
      <c r="N24" s="38">
        <f t="shared" si="7"/>
        <v>1</v>
      </c>
      <c r="O24" s="38">
        <f t="shared" si="8"/>
        <v>0</v>
      </c>
      <c r="P24" s="38"/>
      <c r="Q24" s="38"/>
      <c r="R24" s="38">
        <f t="shared" si="9"/>
        <v>66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ht="15.75" customHeight="1">
      <c r="A25" s="21"/>
      <c r="B25" s="21"/>
      <c r="C25" s="21"/>
      <c r="D25" s="21"/>
      <c r="E25" s="69">
        <f>COUNTIF(E7:E24,1)</f>
        <v>18</v>
      </c>
      <c r="F25" s="69">
        <f>COUNTIF(F7:F24,1)</f>
        <v>17</v>
      </c>
      <c r="G25" s="69">
        <f>COUNTIF(G7:G24,1)</f>
        <v>14</v>
      </c>
      <c r="H25" s="21"/>
      <c r="I25" s="69">
        <f>COUNTIF(I7:I24,1)</f>
        <v>18</v>
      </c>
      <c r="J25" s="69">
        <f>COUNTIF(J7:J24,1)</f>
        <v>16</v>
      </c>
      <c r="K25" s="69">
        <f>COUNTIF(K7:K24,1)</f>
        <v>12</v>
      </c>
      <c r="L25" s="21"/>
      <c r="M25" s="69">
        <f>COUNTIF(M7:M24,1)</f>
        <v>18</v>
      </c>
      <c r="N25" s="69">
        <f>COUNTIF(N7:N24,1)</f>
        <v>18</v>
      </c>
      <c r="O25" s="69">
        <f>COUNTIF(O7:O24,1)</f>
        <v>6</v>
      </c>
      <c r="P25" s="21"/>
      <c r="Q25" s="21"/>
      <c r="R25" s="21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ht="15.75" customHeight="1">
      <c r="A26" s="37"/>
      <c r="B26" s="37"/>
      <c r="C26" s="37"/>
      <c r="D26" s="37"/>
      <c r="E26" s="70">
        <f>IF(E25/18&gt;=0.7,1,0)</f>
        <v>1</v>
      </c>
      <c r="F26" s="70">
        <f>IF(F25/18&gt;=0.7,1,0)</f>
        <v>1</v>
      </c>
      <c r="G26" s="70">
        <f>IF(G25/18&gt;=0.7,1,0)</f>
        <v>1</v>
      </c>
      <c r="H26" s="37"/>
      <c r="I26" s="70">
        <f>IF(I25/18&gt;=0.7,1,0)</f>
        <v>1</v>
      </c>
      <c r="J26" s="70">
        <f>IF(J25/18&gt;=0.7,1,0)</f>
        <v>1</v>
      </c>
      <c r="K26" s="70">
        <f>IF(K25/18&gt;=0.7,1,0)</f>
        <v>0</v>
      </c>
      <c r="L26" s="37"/>
      <c r="M26" s="70">
        <f>IF(M25/18&gt;=0.7,1,0)</f>
        <v>1</v>
      </c>
      <c r="N26" s="70">
        <f>IF(N25/18&gt;=0.7,1,0)</f>
        <v>1</v>
      </c>
      <c r="O26" s="70">
        <f>IF(O25/18&gt;=0.7,1,0)</f>
        <v>0</v>
      </c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ht="15.7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ht="15.7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ht="15.7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ht="15.7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ht="15.7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ht="15.7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</row>
    <row r="33" spans="1:36" ht="15.7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1:36" ht="15.7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1:36" ht="15.7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1:36" ht="15.7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1:36" ht="15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1:36" ht="15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1:36" ht="15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1:36" ht="15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spans="1:36" ht="15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spans="1:36" ht="15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1:36" ht="15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1:36" ht="15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</row>
    <row r="45" spans="1:36" ht="15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1:36" ht="15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1:36" ht="15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1:36" ht="15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ht="15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1:36" ht="15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1:36" ht="15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1:36" ht="15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1:36" ht="15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1:36" ht="15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</row>
    <row r="55" spans="1:36" ht="15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</row>
    <row r="56" spans="1:36" ht="15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</row>
    <row r="57" spans="1:36" ht="15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</row>
    <row r="58" spans="1:36" ht="15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</row>
    <row r="59" spans="1:36" ht="15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</row>
    <row r="60" spans="1:36" ht="15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1:36" ht="15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  <row r="62" spans="1:36" ht="15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</row>
    <row r="63" spans="1:36" ht="15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</row>
    <row r="64" spans="1:36" ht="15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</row>
    <row r="65" spans="1:36" ht="15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</row>
    <row r="66" spans="1:36" ht="15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</row>
    <row r="67" spans="1:36" ht="15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</row>
    <row r="68" spans="1:36" ht="15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</row>
    <row r="69" spans="1:36" ht="15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</row>
    <row r="70" spans="1:36" ht="15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</row>
    <row r="71" spans="1:36" ht="15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</row>
    <row r="72" spans="1:36" ht="15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</row>
    <row r="73" spans="1:36" ht="15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</row>
    <row r="74" spans="1:36" ht="15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  <row r="75" spans="1:36" ht="15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</row>
    <row r="76" spans="1:36" ht="15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spans="1:36" ht="15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spans="1:36" ht="15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  <row r="79" spans="1:36" ht="15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</row>
    <row r="80" spans="1:36" ht="15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</row>
    <row r="81" spans="1:36" ht="15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</row>
    <row r="82" spans="1:36" ht="15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</row>
    <row r="83" spans="1:36" ht="15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</row>
    <row r="84" spans="1:36" ht="15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</row>
    <row r="85" spans="1:36" ht="15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</row>
    <row r="86" spans="1:36" ht="15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</row>
    <row r="87" spans="1:36" ht="15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</row>
    <row r="88" spans="1:36" ht="15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</row>
    <row r="89" spans="1:36" ht="15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</row>
    <row r="90" spans="1:36" ht="15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</row>
    <row r="91" spans="1:36" ht="15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</row>
    <row r="92" spans="1:36" ht="15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</row>
    <row r="93" spans="1:36" ht="15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</row>
    <row r="94" spans="1:36" ht="15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</row>
    <row r="95" spans="1:36" ht="15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</row>
    <row r="96" spans="1:36" ht="15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</row>
    <row r="97" spans="1:36" ht="15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</row>
    <row r="98" spans="1:36" ht="15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</row>
    <row r="99" spans="1:36" ht="15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</row>
    <row r="100" spans="1:36" ht="15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</row>
    <row r="101" spans="1:36" ht="15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</row>
    <row r="102" spans="1:36" ht="15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</row>
    <row r="103" spans="1:36" ht="15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</row>
    <row r="104" spans="1:36" ht="15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</row>
    <row r="105" spans="1:36" ht="15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</row>
    <row r="106" spans="1:36" ht="15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</row>
    <row r="107" spans="1:36" ht="15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</row>
    <row r="108" spans="1:36" ht="15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</row>
    <row r="109" spans="1:36" ht="15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</row>
    <row r="110" spans="1:36" ht="15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</row>
    <row r="111" spans="1:36" ht="15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</row>
    <row r="112" spans="1:36" ht="15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</row>
    <row r="113" spans="1:36" ht="15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</row>
    <row r="114" spans="1:36" ht="15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</row>
    <row r="115" spans="1:36" ht="15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</row>
    <row r="116" spans="1:36" ht="15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</row>
    <row r="117" spans="1:36" ht="15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</row>
    <row r="118" spans="1:36" ht="15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</row>
    <row r="119" spans="1:36" ht="15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</row>
    <row r="120" spans="1:36" ht="15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</row>
    <row r="121" spans="1:36" ht="15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</row>
    <row r="122" spans="1:36" ht="15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</row>
    <row r="123" spans="1:36" ht="15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</row>
    <row r="124" spans="1:36" ht="15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</row>
    <row r="125" spans="1:36" ht="15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</row>
    <row r="126" spans="1:36" ht="15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</row>
    <row r="127" spans="1:36" ht="15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</row>
    <row r="128" spans="1:36" ht="15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</row>
    <row r="129" spans="1:36" ht="15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</row>
    <row r="130" spans="1:36" ht="15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</row>
    <row r="131" spans="1:36" ht="15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</row>
    <row r="132" spans="1:36" ht="15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</row>
    <row r="133" spans="1:36" ht="15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</row>
    <row r="134" spans="1:36" ht="15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</row>
    <row r="135" spans="1:36" ht="15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</row>
    <row r="136" spans="1:36" ht="15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</row>
    <row r="137" spans="1:36" ht="15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</row>
    <row r="138" spans="1:36" ht="15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</row>
    <row r="139" spans="1:36" ht="15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</row>
    <row r="140" spans="1:36" ht="15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</row>
    <row r="141" spans="1:36" ht="15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</row>
    <row r="142" spans="1:36" ht="15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</row>
    <row r="143" spans="1:36" ht="15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</row>
    <row r="144" spans="1:36" ht="15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</row>
    <row r="145" spans="1:36" ht="15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</row>
    <row r="146" spans="1:36" ht="15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</row>
    <row r="147" spans="1:36" ht="15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</row>
    <row r="148" spans="1:36" ht="15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</row>
    <row r="149" spans="1:36" ht="15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</row>
    <row r="150" spans="1:36" ht="15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</row>
    <row r="151" spans="1:36" ht="15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</row>
    <row r="152" spans="1:36" ht="15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</row>
    <row r="153" spans="1:36" ht="15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</row>
    <row r="154" spans="1:36" ht="15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</row>
    <row r="155" spans="1:36" ht="15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</row>
    <row r="156" spans="1:36" ht="15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</row>
    <row r="157" spans="1:36" ht="15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</row>
    <row r="158" spans="1:36" ht="15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</row>
    <row r="159" spans="1:36" ht="15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</row>
    <row r="160" spans="1:36" ht="15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</row>
    <row r="161" spans="1:36" ht="15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</row>
    <row r="162" spans="1:36" ht="15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</row>
    <row r="163" spans="1:36" ht="15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</row>
    <row r="164" spans="1:36" ht="15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</row>
    <row r="165" spans="1:36" ht="15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</row>
    <row r="166" spans="1:36" ht="15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</row>
    <row r="167" spans="1:36" ht="15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</row>
    <row r="168" spans="1:36" ht="15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</row>
    <row r="169" spans="1:36" ht="15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</row>
    <row r="170" spans="1:36" ht="15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</row>
    <row r="171" spans="1:36" ht="15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</row>
    <row r="172" spans="1:36" ht="15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</row>
    <row r="173" spans="1:36" ht="15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</row>
    <row r="174" spans="1:36" ht="15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</row>
    <row r="175" spans="1:36" ht="15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</row>
    <row r="176" spans="1:36" ht="15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</row>
    <row r="177" spans="1:36" ht="15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</row>
    <row r="178" spans="1:36" ht="15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</row>
    <row r="179" spans="1:36" ht="15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</row>
    <row r="180" spans="1:36" ht="15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</row>
    <row r="181" spans="1:36" ht="15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</row>
    <row r="182" spans="1:36" ht="15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</row>
    <row r="183" spans="1:36" ht="15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</row>
    <row r="184" spans="1:36" ht="15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</row>
    <row r="185" spans="1:36" ht="15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</row>
    <row r="186" spans="1:36" ht="15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</row>
    <row r="187" spans="1:36" ht="15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</row>
    <row r="188" spans="1:36" ht="15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</row>
    <row r="189" spans="1:36" ht="15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</row>
    <row r="190" spans="1:36" ht="15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</row>
    <row r="191" spans="1:36" ht="15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</row>
    <row r="192" spans="1:36" ht="15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</row>
    <row r="193" spans="1:36" ht="15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</row>
    <row r="194" spans="1:36" ht="15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</row>
    <row r="195" spans="1:36" ht="15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</row>
    <row r="196" spans="1:36" ht="15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</row>
    <row r="197" spans="1:36" ht="15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</row>
    <row r="198" spans="1:36" ht="15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</row>
    <row r="199" spans="1:36" ht="15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</row>
    <row r="200" spans="1:36" ht="15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</row>
    <row r="201" spans="1:36" ht="15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</row>
    <row r="202" spans="1:36" ht="15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</row>
    <row r="203" spans="1:36" ht="15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</row>
    <row r="204" spans="1:36" ht="15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</row>
    <row r="205" spans="1:36" ht="15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</row>
    <row r="206" spans="1:36" ht="15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</row>
    <row r="207" spans="1:36" ht="15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</row>
    <row r="208" spans="1:36" ht="15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</row>
    <row r="209" spans="1:36" ht="15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</row>
    <row r="210" spans="1:36" ht="15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</row>
    <row r="211" spans="1:36" ht="15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</row>
    <row r="212" spans="1:36" ht="15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</row>
    <row r="213" spans="1:36" ht="15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</row>
    <row r="214" spans="1:36" ht="15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</row>
    <row r="215" spans="1:36" ht="15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</row>
    <row r="216" spans="1:36" ht="15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</row>
    <row r="217" spans="1:36" ht="15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</row>
    <row r="218" spans="1:36" ht="15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</row>
    <row r="219" spans="1:36" ht="15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</row>
    <row r="220" spans="1:36" ht="15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</row>
    <row r="221" spans="1:36" ht="15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</row>
    <row r="222" spans="1:36" ht="15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</row>
    <row r="223" spans="1:36" ht="15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</row>
    <row r="224" spans="1:36" ht="15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894"/>
  <sheetViews>
    <sheetView workbookViewId="0">
      <selection activeCell="B2" sqref="B2"/>
    </sheetView>
  </sheetViews>
  <sheetFormatPr defaultColWidth="12.59765625" defaultRowHeight="15" customHeight="1"/>
  <cols>
    <col min="1" max="1" width="8.69921875" customWidth="1"/>
    <col min="2" max="2" width="13.8984375" customWidth="1"/>
    <col min="3" max="3" width="30.8984375" customWidth="1"/>
    <col min="4" max="4" width="11.5" customWidth="1"/>
    <col min="5" max="5" width="10.8984375" customWidth="1"/>
    <col min="6" max="24" width="8.59765625" customWidth="1"/>
  </cols>
  <sheetData>
    <row r="1" spans="1:25" ht="21" customHeight="1">
      <c r="A1" s="130" t="s">
        <v>56</v>
      </c>
      <c r="B1" s="109"/>
      <c r="C1" s="109"/>
      <c r="D1" s="109"/>
      <c r="E1" s="10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69" customHeight="1">
      <c r="A2" s="40" t="s">
        <v>57</v>
      </c>
      <c r="B2" s="40" t="s">
        <v>58</v>
      </c>
      <c r="C2" s="40" t="s">
        <v>59</v>
      </c>
      <c r="D2" s="28" t="s">
        <v>60</v>
      </c>
      <c r="E2" s="63" t="s">
        <v>61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5.75" customHeight="1">
      <c r="A3" s="82">
        <v>1</v>
      </c>
      <c r="B3" s="83" t="s">
        <v>82</v>
      </c>
      <c r="C3" s="84" t="s">
        <v>83</v>
      </c>
      <c r="D3" s="62"/>
      <c r="E3" s="64" t="s">
        <v>123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ht="15.75" customHeight="1">
      <c r="A4" s="82">
        <v>2</v>
      </c>
      <c r="B4" s="83" t="s">
        <v>84</v>
      </c>
      <c r="C4" s="83" t="s">
        <v>85</v>
      </c>
      <c r="D4" s="21"/>
      <c r="E4" s="64" t="s">
        <v>123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ht="15.75" customHeight="1">
      <c r="A5" s="19">
        <v>3</v>
      </c>
      <c r="B5" s="65" t="s">
        <v>86</v>
      </c>
      <c r="C5" s="66" t="s">
        <v>87</v>
      </c>
      <c r="D5" s="21"/>
      <c r="E5" s="64" t="s">
        <v>123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ht="15.75" customHeight="1">
      <c r="A6" s="19">
        <v>4</v>
      </c>
      <c r="B6" s="65" t="s">
        <v>88</v>
      </c>
      <c r="C6" s="67" t="s">
        <v>89</v>
      </c>
      <c r="D6" s="21"/>
      <c r="E6" s="64" t="s">
        <v>123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5" ht="15.75" customHeight="1">
      <c r="A7" s="19">
        <v>5</v>
      </c>
      <c r="B7" s="65" t="s">
        <v>90</v>
      </c>
      <c r="C7" s="66" t="s">
        <v>91</v>
      </c>
      <c r="D7" s="21"/>
      <c r="E7" s="64" t="s">
        <v>123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ht="15.75" customHeight="1">
      <c r="A8" s="19">
        <v>6</v>
      </c>
      <c r="B8" s="65" t="s">
        <v>92</v>
      </c>
      <c r="C8" s="66" t="s">
        <v>93</v>
      </c>
      <c r="D8" s="21"/>
      <c r="E8" s="64" t="s">
        <v>123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5" ht="15.75" customHeight="1">
      <c r="A9" s="19">
        <v>7</v>
      </c>
      <c r="B9" s="65" t="s">
        <v>94</v>
      </c>
      <c r="C9" s="66" t="s">
        <v>95</v>
      </c>
      <c r="D9" s="21"/>
      <c r="E9" s="64" t="s">
        <v>123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5" ht="15.75" customHeight="1">
      <c r="A10" s="19">
        <v>8</v>
      </c>
      <c r="B10" s="65" t="s">
        <v>96</v>
      </c>
      <c r="C10" s="67" t="s">
        <v>97</v>
      </c>
      <c r="D10" s="21"/>
      <c r="E10" s="64" t="s">
        <v>123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pans="1:25" ht="15.75" customHeight="1">
      <c r="A11" s="19">
        <v>9</v>
      </c>
      <c r="B11" s="65" t="s">
        <v>98</v>
      </c>
      <c r="C11" s="66" t="s">
        <v>99</v>
      </c>
      <c r="D11" s="21"/>
      <c r="E11" s="64" t="s">
        <v>123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5" ht="15.75" customHeight="1">
      <c r="A12" s="19">
        <v>10</v>
      </c>
      <c r="B12" s="65" t="s">
        <v>100</v>
      </c>
      <c r="C12" s="66" t="s">
        <v>101</v>
      </c>
      <c r="D12" s="21"/>
      <c r="E12" s="64" t="s">
        <v>123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pans="1:25" ht="15.75" customHeight="1">
      <c r="A13" s="19">
        <v>11</v>
      </c>
      <c r="B13" s="65" t="s">
        <v>102</v>
      </c>
      <c r="C13" s="66" t="s">
        <v>103</v>
      </c>
      <c r="D13" s="21"/>
      <c r="E13" s="64" t="s">
        <v>123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5" ht="15.75" customHeight="1">
      <c r="A14" s="19">
        <v>12</v>
      </c>
      <c r="B14" s="65" t="s">
        <v>104</v>
      </c>
      <c r="C14" s="66" t="s">
        <v>105</v>
      </c>
      <c r="D14" s="21"/>
      <c r="E14" s="64" t="s">
        <v>123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ht="15.75" customHeight="1">
      <c r="A15" s="19">
        <v>13</v>
      </c>
      <c r="B15" s="65" t="s">
        <v>106</v>
      </c>
      <c r="C15" s="66" t="s">
        <v>107</v>
      </c>
      <c r="D15" s="21"/>
      <c r="E15" s="64" t="s">
        <v>123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5" ht="15.75" customHeight="1">
      <c r="A16" s="19">
        <v>14</v>
      </c>
      <c r="B16" s="65" t="s">
        <v>108</v>
      </c>
      <c r="C16" s="66" t="s">
        <v>109</v>
      </c>
      <c r="D16" s="21"/>
      <c r="E16" s="64" t="s">
        <v>123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15.75" customHeight="1">
      <c r="A17" s="19">
        <v>15</v>
      </c>
      <c r="B17" s="65" t="s">
        <v>110</v>
      </c>
      <c r="C17" s="66" t="s">
        <v>111</v>
      </c>
      <c r="D17" s="21"/>
      <c r="E17" s="64" t="s">
        <v>123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15.75" customHeight="1">
      <c r="A18" s="19">
        <v>16</v>
      </c>
      <c r="B18" s="65" t="s">
        <v>112</v>
      </c>
      <c r="C18" s="68" t="s">
        <v>113</v>
      </c>
      <c r="D18" s="21"/>
      <c r="E18" s="64" t="s">
        <v>123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15.75" customHeight="1">
      <c r="A19" s="19">
        <v>17</v>
      </c>
      <c r="B19" s="65" t="s">
        <v>114</v>
      </c>
      <c r="C19" s="66" t="s">
        <v>115</v>
      </c>
      <c r="D19" s="21"/>
      <c r="E19" s="64" t="s">
        <v>123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29.25" customHeight="1">
      <c r="A20" s="19">
        <v>18</v>
      </c>
      <c r="B20" s="66" t="s">
        <v>116</v>
      </c>
      <c r="C20" s="66" t="s">
        <v>117</v>
      </c>
      <c r="D20" s="21"/>
      <c r="E20" s="64" t="s">
        <v>123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4.25" customHeight="1">
      <c r="A21" s="39"/>
      <c r="B21" s="39"/>
      <c r="C21" s="39"/>
      <c r="D21" s="37"/>
      <c r="E21" s="42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4.25" customHeight="1">
      <c r="A22" s="39"/>
      <c r="B22" s="39"/>
      <c r="C22" s="39"/>
      <c r="D22" s="37"/>
      <c r="E22" s="37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  <row r="23" spans="1:25" ht="14.25" customHeight="1">
      <c r="A23" s="39"/>
      <c r="B23" s="39"/>
      <c r="C23" s="39"/>
      <c r="D23" s="37"/>
      <c r="E23" s="37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</row>
    <row r="24" spans="1:25" ht="14.25" customHeight="1">
      <c r="A24" s="39"/>
      <c r="B24" s="39"/>
      <c r="C24" s="39"/>
      <c r="D24" s="37"/>
      <c r="E24" s="37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</row>
    <row r="25" spans="1:25" ht="14.25" customHeight="1">
      <c r="A25" s="39"/>
      <c r="B25" s="39"/>
      <c r="C25" s="39"/>
      <c r="D25" s="37"/>
      <c r="E25" s="37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5" ht="14.25" customHeight="1">
      <c r="A26" s="39"/>
      <c r="B26" s="39"/>
      <c r="C26" s="39"/>
      <c r="D26" s="37"/>
      <c r="E26" s="37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pans="1:25" ht="14.25" customHeight="1">
      <c r="A27" s="39"/>
      <c r="B27" s="39"/>
      <c r="C27" s="39"/>
      <c r="D27" s="37"/>
      <c r="E27" s="37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</row>
    <row r="28" spans="1:25" ht="14.25" customHeight="1">
      <c r="A28" s="39"/>
      <c r="B28" s="39"/>
      <c r="C28" s="39"/>
      <c r="D28" s="37"/>
      <c r="E28" s="37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</row>
    <row r="29" spans="1:25" ht="14.25" customHeight="1">
      <c r="A29" s="39"/>
      <c r="B29" s="39"/>
      <c r="C29" s="39"/>
      <c r="D29" s="37"/>
      <c r="E29" s="37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</row>
    <row r="30" spans="1:25" ht="14.25" customHeight="1">
      <c r="A30" s="39"/>
      <c r="B30" s="39"/>
      <c r="C30" s="39"/>
      <c r="D30" s="37"/>
      <c r="E30" s="37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</row>
    <row r="31" spans="1:25" ht="14.25" customHeight="1">
      <c r="A31" s="39"/>
      <c r="B31" s="39"/>
      <c r="C31" s="39"/>
      <c r="D31" s="37"/>
      <c r="E31" s="37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</row>
    <row r="32" spans="1:25" ht="14.25" customHeight="1">
      <c r="A32" s="39"/>
      <c r="B32" s="39"/>
      <c r="C32" s="39"/>
      <c r="D32" s="37"/>
      <c r="E32" s="37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</row>
    <row r="33" spans="1:25" ht="14.25" customHeight="1">
      <c r="A33" s="39"/>
      <c r="B33" s="39"/>
      <c r="C33" s="39"/>
      <c r="D33" s="37"/>
      <c r="E33" s="37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</row>
    <row r="34" spans="1:25" ht="14.25" customHeight="1">
      <c r="A34" s="39"/>
      <c r="B34" s="39"/>
      <c r="C34" s="39"/>
      <c r="D34" s="37"/>
      <c r="E34" s="3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 spans="1:25" ht="14.25" customHeight="1">
      <c r="A35" s="39"/>
      <c r="B35" s="39"/>
      <c r="C35" s="39"/>
      <c r="D35" s="37"/>
      <c r="E35" s="37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  <row r="36" spans="1:25" ht="14.25" customHeight="1">
      <c r="A36" s="39"/>
      <c r="B36" s="39"/>
      <c r="C36" s="39"/>
      <c r="D36" s="37"/>
      <c r="E36" s="37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</row>
    <row r="37" spans="1:25" ht="14.25" customHeight="1">
      <c r="A37" s="39"/>
      <c r="B37" s="39"/>
      <c r="C37" s="39"/>
      <c r="D37" s="37"/>
      <c r="E37" s="37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</row>
    <row r="38" spans="1:25" ht="14.25" customHeight="1">
      <c r="A38" s="39"/>
      <c r="B38" s="39"/>
      <c r="C38" s="39"/>
      <c r="D38" s="37"/>
      <c r="E38" s="37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</row>
    <row r="39" spans="1:25" ht="14.25" customHeight="1">
      <c r="A39" s="39"/>
      <c r="B39" s="39"/>
      <c r="C39" s="39"/>
      <c r="D39" s="37"/>
      <c r="E39" s="37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</row>
    <row r="40" spans="1:25" ht="14.25" customHeight="1">
      <c r="A40" s="39"/>
      <c r="B40" s="39"/>
      <c r="C40" s="39"/>
      <c r="D40" s="37"/>
      <c r="E40" s="37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</row>
    <row r="41" spans="1:25" ht="14.25" customHeight="1">
      <c r="A41" s="39"/>
      <c r="B41" s="39"/>
      <c r="C41" s="39"/>
      <c r="D41" s="37"/>
      <c r="E41" s="37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</row>
    <row r="42" spans="1:25" ht="14.25" customHeight="1">
      <c r="A42" s="39"/>
      <c r="B42" s="39"/>
      <c r="C42" s="39"/>
      <c r="D42" s="37"/>
      <c r="E42" s="37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</row>
    <row r="43" spans="1:25" ht="14.25" customHeight="1">
      <c r="A43" s="39"/>
      <c r="B43" s="39"/>
      <c r="C43" s="39"/>
      <c r="D43" s="37"/>
      <c r="E43" s="37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</row>
    <row r="44" spans="1:25" ht="14.25" customHeight="1">
      <c r="A44" s="39"/>
      <c r="B44" s="39"/>
      <c r="C44" s="39"/>
      <c r="D44" s="37"/>
      <c r="E44" s="37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</row>
    <row r="45" spans="1:25" ht="14.25" customHeight="1">
      <c r="A45" s="39"/>
      <c r="B45" s="39"/>
      <c r="C45" s="39"/>
      <c r="D45" s="37"/>
      <c r="E45" s="37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</row>
    <row r="46" spans="1:25" ht="14.25" customHeight="1">
      <c r="A46" s="39"/>
      <c r="B46" s="39"/>
      <c r="C46" s="39"/>
      <c r="D46" s="37"/>
      <c r="E46" s="37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</row>
    <row r="47" spans="1:25" ht="14.25" customHeight="1">
      <c r="A47" s="39"/>
      <c r="B47" s="39"/>
      <c r="C47" s="39"/>
      <c r="D47" s="37"/>
      <c r="E47" s="37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</row>
    <row r="48" spans="1:25" ht="14.25" customHeight="1">
      <c r="A48" s="39"/>
      <c r="B48" s="39"/>
      <c r="C48" s="39"/>
      <c r="D48" s="37"/>
      <c r="E48" s="37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</row>
    <row r="49" spans="1:25" ht="14.25" customHeight="1">
      <c r="A49" s="39"/>
      <c r="B49" s="39"/>
      <c r="C49" s="39"/>
      <c r="D49" s="37"/>
      <c r="E49" s="37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</row>
    <row r="50" spans="1:25" ht="14.25" customHeight="1">
      <c r="A50" s="39"/>
      <c r="B50" s="39"/>
      <c r="C50" s="39"/>
      <c r="D50" s="37"/>
      <c r="E50" s="37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 ht="14.25" customHeight="1">
      <c r="A51" s="39"/>
      <c r="B51" s="39"/>
      <c r="C51" s="39"/>
      <c r="D51" s="37"/>
      <c r="E51" s="37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</row>
    <row r="52" spans="1:25" ht="14.25" customHeight="1">
      <c r="A52" s="39"/>
      <c r="B52" s="39"/>
      <c r="C52" s="39"/>
      <c r="D52" s="37"/>
      <c r="E52" s="37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</row>
    <row r="53" spans="1:25" ht="14.25" customHeight="1">
      <c r="A53" s="39"/>
      <c r="B53" s="39"/>
      <c r="C53" s="39"/>
      <c r="D53" s="37"/>
      <c r="E53" s="37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</row>
    <row r="54" spans="1:25" ht="14.25" customHeight="1">
      <c r="A54" s="39"/>
      <c r="B54" s="39"/>
      <c r="C54" s="39"/>
      <c r="D54" s="37"/>
      <c r="E54" s="37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</row>
    <row r="55" spans="1:25" ht="14.25" customHeight="1">
      <c r="A55" s="39"/>
      <c r="B55" s="39"/>
      <c r="C55" s="39"/>
      <c r="D55" s="37"/>
      <c r="E55" s="37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</row>
    <row r="56" spans="1:25" ht="14.25" customHeight="1">
      <c r="A56" s="39"/>
      <c r="B56" s="39"/>
      <c r="C56" s="39"/>
      <c r="D56" s="37"/>
      <c r="E56" s="37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</row>
    <row r="57" spans="1:25" ht="14.25" customHeight="1">
      <c r="A57" s="39"/>
      <c r="B57" s="39"/>
      <c r="C57" s="39"/>
      <c r="D57" s="37"/>
      <c r="E57" s="37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</row>
    <row r="58" spans="1:25" ht="14.25" customHeight="1">
      <c r="A58" s="39"/>
      <c r="B58" s="39"/>
      <c r="C58" s="39"/>
      <c r="D58" s="37"/>
      <c r="E58" s="37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</row>
    <row r="59" spans="1:25" ht="14.25" customHeight="1">
      <c r="A59" s="39"/>
      <c r="B59" s="39"/>
      <c r="C59" s="39"/>
      <c r="D59" s="37"/>
      <c r="E59" s="37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</row>
    <row r="60" spans="1:25" ht="14.25" customHeight="1">
      <c r="A60" s="39"/>
      <c r="B60" s="39"/>
      <c r="C60" s="39"/>
      <c r="D60" s="37"/>
      <c r="E60" s="37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</row>
    <row r="61" spans="1:25" ht="14.25" customHeight="1">
      <c r="A61" s="39"/>
      <c r="B61" s="39"/>
      <c r="C61" s="39"/>
      <c r="D61" s="37"/>
      <c r="E61" s="37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</row>
    <row r="62" spans="1:25" ht="14.25" customHeight="1">
      <c r="A62" s="39"/>
      <c r="B62" s="39"/>
      <c r="C62" s="39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</row>
    <row r="63" spans="1:25" ht="14.25" customHeight="1">
      <c r="A63" s="39"/>
      <c r="B63" s="39"/>
      <c r="C63" s="39"/>
      <c r="D63" s="37"/>
      <c r="E63" s="37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</row>
    <row r="64" spans="1:25" ht="14.25" customHeight="1">
      <c r="A64" s="39"/>
      <c r="B64" s="39"/>
      <c r="C64" s="39"/>
      <c r="D64" s="37"/>
      <c r="E64" s="37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</row>
    <row r="65" spans="1:25" ht="14.25" customHeight="1">
      <c r="A65" s="39"/>
      <c r="B65" s="39"/>
      <c r="C65" s="39"/>
      <c r="D65" s="37"/>
      <c r="E65" s="37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</row>
    <row r="66" spans="1:25" ht="14.25" customHeight="1">
      <c r="A66" s="39"/>
      <c r="B66" s="39"/>
      <c r="C66" s="39"/>
      <c r="D66" s="37"/>
      <c r="E66" s="37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</row>
    <row r="67" spans="1:25" ht="14.25" customHeight="1">
      <c r="A67" s="39"/>
      <c r="B67" s="39"/>
      <c r="C67" s="39"/>
      <c r="D67" s="37"/>
      <c r="E67" s="37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</row>
    <row r="68" spans="1:25" ht="14.25" customHeight="1">
      <c r="A68" s="39"/>
      <c r="B68" s="39"/>
      <c r="C68" s="39"/>
      <c r="D68" s="37"/>
      <c r="E68" s="37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</row>
    <row r="69" spans="1:25" ht="14.25" customHeight="1">
      <c r="A69" s="39"/>
      <c r="B69" s="39"/>
      <c r="C69" s="39"/>
      <c r="D69" s="37"/>
      <c r="E69" s="37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</row>
    <row r="70" spans="1:25" ht="14.25" customHeight="1">
      <c r="A70" s="39"/>
      <c r="B70" s="39"/>
      <c r="C70" s="39"/>
      <c r="D70" s="37"/>
      <c r="E70" s="37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</row>
    <row r="71" spans="1:25" ht="14.25" customHeight="1">
      <c r="A71" s="39"/>
      <c r="B71" s="39"/>
      <c r="C71" s="39"/>
      <c r="D71" s="37"/>
      <c r="E71" s="37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</row>
    <row r="72" spans="1:25" ht="14.25" customHeight="1">
      <c r="A72" s="39"/>
      <c r="B72" s="39"/>
      <c r="C72" s="39"/>
      <c r="D72" s="37"/>
      <c r="E72" s="37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</row>
    <row r="73" spans="1:25" ht="14.25" customHeight="1">
      <c r="A73" s="39"/>
      <c r="B73" s="39"/>
      <c r="C73" s="39"/>
      <c r="D73" s="37"/>
      <c r="E73" s="37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</row>
    <row r="74" spans="1:25" ht="14.25" customHeight="1">
      <c r="A74" s="39"/>
      <c r="B74" s="39"/>
      <c r="C74" s="39"/>
      <c r="D74" s="37"/>
      <c r="E74" s="37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1:25" ht="14.25" customHeight="1">
      <c r="A75" s="39"/>
      <c r="B75" s="39"/>
      <c r="C75" s="39"/>
      <c r="D75" s="37"/>
      <c r="E75" s="37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1:25" ht="14.25" customHeight="1">
      <c r="A76" s="39"/>
      <c r="B76" s="39"/>
      <c r="C76" s="39"/>
      <c r="D76" s="37"/>
      <c r="E76" s="37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1:25" ht="14.25" customHeight="1">
      <c r="A77" s="39"/>
      <c r="B77" s="39"/>
      <c r="C77" s="39"/>
      <c r="D77" s="37"/>
      <c r="E77" s="37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1:25" ht="14.25" customHeight="1">
      <c r="A78" s="39"/>
      <c r="B78" s="39"/>
      <c r="C78" s="39"/>
      <c r="D78" s="37"/>
      <c r="E78" s="37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1:25" ht="14.25" customHeight="1">
      <c r="A79" s="39"/>
      <c r="B79" s="39"/>
      <c r="C79" s="39"/>
      <c r="D79" s="37"/>
      <c r="E79" s="37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1:25" ht="14.25" customHeight="1">
      <c r="A80" s="39"/>
      <c r="B80" s="39"/>
      <c r="C80" s="39"/>
      <c r="D80" s="37"/>
      <c r="E80" s="37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1:25" ht="14.25" customHeight="1">
      <c r="A81" s="39"/>
      <c r="B81" s="39"/>
      <c r="C81" s="39"/>
      <c r="D81" s="37"/>
      <c r="E81" s="37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 spans="1:25" ht="14.25" customHeight="1">
      <c r="A82" s="39"/>
      <c r="B82" s="39"/>
      <c r="C82" s="39"/>
      <c r="D82" s="37"/>
      <c r="E82" s="37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83" spans="1:25" ht="14.25" customHeight="1">
      <c r="A83" s="39"/>
      <c r="B83" s="39"/>
      <c r="C83" s="39"/>
      <c r="D83" s="37"/>
      <c r="E83" s="37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</row>
    <row r="84" spans="1:25" ht="14.25" customHeight="1">
      <c r="A84" s="39"/>
      <c r="B84" s="39"/>
      <c r="C84" s="39"/>
      <c r="D84" s="37"/>
      <c r="E84" s="37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</row>
    <row r="85" spans="1:25" ht="14.25" customHeight="1">
      <c r="A85" s="39"/>
      <c r="B85" s="39"/>
      <c r="C85" s="39"/>
      <c r="D85" s="37"/>
      <c r="E85" s="37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</row>
    <row r="86" spans="1:25" ht="14.25" customHeight="1">
      <c r="A86" s="39"/>
      <c r="B86" s="39"/>
      <c r="C86" s="39"/>
      <c r="D86" s="37"/>
      <c r="E86" s="37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</row>
    <row r="87" spans="1:25" ht="14.25" customHeight="1">
      <c r="A87" s="39"/>
      <c r="B87" s="39"/>
      <c r="C87" s="39"/>
      <c r="D87" s="37"/>
      <c r="E87" s="37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</row>
    <row r="88" spans="1:25" ht="14.25" customHeight="1">
      <c r="A88" s="39"/>
      <c r="B88" s="39"/>
      <c r="C88" s="39"/>
      <c r="D88" s="37"/>
      <c r="E88" s="37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ht="14.25" customHeight="1">
      <c r="A89" s="39"/>
      <c r="B89" s="39"/>
      <c r="C89" s="39"/>
      <c r="D89" s="37"/>
      <c r="E89" s="37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</row>
    <row r="90" spans="1:25" ht="14.25" customHeight="1">
      <c r="A90" s="39"/>
      <c r="B90" s="39"/>
      <c r="C90" s="39"/>
      <c r="D90" s="37"/>
      <c r="E90" s="37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</row>
    <row r="91" spans="1:25" ht="14.25" customHeight="1">
      <c r="A91" s="39"/>
      <c r="B91" s="39"/>
      <c r="C91" s="39"/>
      <c r="D91" s="37"/>
      <c r="E91" s="37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</row>
    <row r="92" spans="1:25" ht="14.25" customHeight="1">
      <c r="A92" s="39"/>
      <c r="B92" s="39"/>
      <c r="C92" s="39"/>
      <c r="D92" s="37"/>
      <c r="E92" s="37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</row>
    <row r="93" spans="1:25" ht="14.25" customHeight="1">
      <c r="A93" s="39"/>
      <c r="B93" s="39"/>
      <c r="C93" s="39"/>
      <c r="D93" s="37"/>
      <c r="E93" s="37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</row>
    <row r="94" spans="1:25" ht="14.25" customHeight="1">
      <c r="A94" s="39"/>
      <c r="B94" s="39"/>
      <c r="C94" s="39"/>
      <c r="D94" s="37"/>
      <c r="E94" s="37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</row>
    <row r="95" spans="1:25" ht="14.25" customHeight="1">
      <c r="A95" s="39"/>
      <c r="B95" s="39"/>
      <c r="C95" s="39"/>
      <c r="D95" s="37"/>
      <c r="E95" s="37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</row>
    <row r="96" spans="1:25" ht="14.25" customHeight="1">
      <c r="A96" s="39"/>
      <c r="B96" s="39"/>
      <c r="C96" s="39"/>
      <c r="D96" s="37"/>
      <c r="E96" s="37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</row>
    <row r="97" spans="1:25" ht="14.25" customHeight="1">
      <c r="A97" s="39"/>
      <c r="B97" s="39"/>
      <c r="C97" s="39"/>
      <c r="D97" s="37"/>
      <c r="E97" s="37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</row>
    <row r="98" spans="1:25" ht="14.25" customHeight="1">
      <c r="A98" s="39"/>
      <c r="B98" s="39"/>
      <c r="C98" s="39"/>
      <c r="D98" s="37"/>
      <c r="E98" s="37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</row>
    <row r="99" spans="1:25" ht="14.25" customHeight="1">
      <c r="A99" s="39"/>
      <c r="B99" s="39"/>
      <c r="C99" s="39"/>
      <c r="D99" s="37"/>
      <c r="E99" s="37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</row>
    <row r="100" spans="1:25" ht="14.25" customHeight="1">
      <c r="A100" s="39"/>
      <c r="B100" s="39"/>
      <c r="C100" s="39"/>
      <c r="D100" s="37"/>
      <c r="E100" s="37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</row>
    <row r="101" spans="1:25" ht="14.25" customHeight="1">
      <c r="A101" s="39"/>
      <c r="B101" s="39"/>
      <c r="C101" s="39"/>
      <c r="D101" s="37"/>
      <c r="E101" s="37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</row>
    <row r="102" spans="1:25" ht="14.25" customHeight="1">
      <c r="A102" s="39"/>
      <c r="B102" s="39"/>
      <c r="C102" s="39"/>
      <c r="D102" s="37"/>
      <c r="E102" s="37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</row>
    <row r="103" spans="1:25" ht="14.25" customHeight="1">
      <c r="A103" s="39"/>
      <c r="B103" s="39"/>
      <c r="C103" s="39"/>
      <c r="D103" s="37"/>
      <c r="E103" s="37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</row>
    <row r="104" spans="1:25" ht="14.25" customHeight="1">
      <c r="A104" s="39"/>
      <c r="B104" s="39"/>
      <c r="C104" s="39"/>
      <c r="D104" s="37"/>
      <c r="E104" s="37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</row>
    <row r="105" spans="1:25" ht="14.25" customHeight="1">
      <c r="A105" s="39"/>
      <c r="B105" s="39"/>
      <c r="C105" s="39"/>
      <c r="D105" s="37"/>
      <c r="E105" s="37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</row>
    <row r="106" spans="1:25" ht="14.25" customHeight="1">
      <c r="A106" s="39"/>
      <c r="B106" s="39"/>
      <c r="C106" s="39"/>
      <c r="D106" s="37"/>
      <c r="E106" s="37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</row>
    <row r="107" spans="1:25" ht="14.25" customHeight="1">
      <c r="A107" s="39"/>
      <c r="B107" s="39"/>
      <c r="C107" s="39"/>
      <c r="D107" s="37"/>
      <c r="E107" s="37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</row>
    <row r="108" spans="1:25" ht="14.25" customHeight="1">
      <c r="A108" s="39"/>
      <c r="B108" s="39"/>
      <c r="C108" s="39"/>
      <c r="D108" s="37"/>
      <c r="E108" s="37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</row>
    <row r="109" spans="1:25" ht="14.25" customHeight="1">
      <c r="A109" s="39"/>
      <c r="B109" s="39"/>
      <c r="C109" s="39"/>
      <c r="D109" s="37"/>
      <c r="E109" s="37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</row>
    <row r="110" spans="1:25" ht="14.25" customHeight="1">
      <c r="A110" s="39"/>
      <c r="B110" s="39"/>
      <c r="C110" s="39"/>
      <c r="D110" s="37"/>
      <c r="E110" s="37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</row>
    <row r="111" spans="1:25" ht="14.25" customHeight="1">
      <c r="A111" s="39"/>
      <c r="B111" s="39"/>
      <c r="C111" s="39"/>
      <c r="D111" s="37"/>
      <c r="E111" s="37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</row>
    <row r="112" spans="1:25" ht="14.25" customHeight="1">
      <c r="A112" s="39"/>
      <c r="B112" s="39"/>
      <c r="C112" s="39"/>
      <c r="D112" s="37"/>
      <c r="E112" s="37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1:25" ht="14.25" customHeight="1">
      <c r="A113" s="39"/>
      <c r="B113" s="39"/>
      <c r="C113" s="39"/>
      <c r="D113" s="37"/>
      <c r="E113" s="37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</row>
    <row r="114" spans="1:25" ht="14.25" customHeight="1">
      <c r="A114" s="39"/>
      <c r="B114" s="39"/>
      <c r="C114" s="39"/>
      <c r="D114" s="37"/>
      <c r="E114" s="37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</row>
    <row r="115" spans="1:25" ht="14.25" customHeight="1">
      <c r="A115" s="39"/>
      <c r="B115" s="39"/>
      <c r="C115" s="39"/>
      <c r="D115" s="37"/>
      <c r="E115" s="37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</row>
    <row r="116" spans="1:25" ht="14.25" customHeight="1">
      <c r="A116" s="39"/>
      <c r="B116" s="39"/>
      <c r="C116" s="39"/>
      <c r="D116" s="37"/>
      <c r="E116" s="37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</row>
    <row r="117" spans="1:25" ht="14.25" customHeight="1">
      <c r="A117" s="39"/>
      <c r="B117" s="39"/>
      <c r="C117" s="39"/>
      <c r="D117" s="37"/>
      <c r="E117" s="37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</row>
    <row r="118" spans="1:25" ht="14.25" customHeight="1">
      <c r="A118" s="39"/>
      <c r="B118" s="39"/>
      <c r="C118" s="39"/>
      <c r="D118" s="37"/>
      <c r="E118" s="37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</row>
    <row r="119" spans="1:25" ht="14.25" customHeight="1">
      <c r="A119" s="39"/>
      <c r="B119" s="39"/>
      <c r="C119" s="39"/>
      <c r="D119" s="37"/>
      <c r="E119" s="37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</row>
    <row r="120" spans="1:25" ht="14.25" customHeight="1">
      <c r="A120" s="39"/>
      <c r="B120" s="39"/>
      <c r="C120" s="39"/>
      <c r="D120" s="37"/>
      <c r="E120" s="37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</row>
    <row r="121" spans="1:25" ht="14.25" customHeight="1">
      <c r="A121" s="39"/>
      <c r="B121" s="39"/>
      <c r="C121" s="39"/>
      <c r="D121" s="37"/>
      <c r="E121" s="37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</row>
    <row r="122" spans="1:25" ht="14.25" customHeight="1">
      <c r="A122" s="39"/>
      <c r="B122" s="39"/>
      <c r="C122" s="39"/>
      <c r="D122" s="37"/>
      <c r="E122" s="37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ht="14.25" customHeight="1">
      <c r="A123" s="39"/>
      <c r="B123" s="39"/>
      <c r="C123" s="39"/>
      <c r="D123" s="37"/>
      <c r="E123" s="37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</row>
    <row r="124" spans="1:25" ht="14.25" customHeight="1">
      <c r="A124" s="39"/>
      <c r="B124" s="39"/>
      <c r="C124" s="39"/>
      <c r="D124" s="37"/>
      <c r="E124" s="37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</row>
    <row r="125" spans="1:25" ht="14.25" customHeight="1">
      <c r="A125" s="39"/>
      <c r="B125" s="39"/>
      <c r="C125" s="39"/>
      <c r="D125" s="37"/>
      <c r="E125" s="37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</row>
    <row r="126" spans="1:25" ht="14.25" customHeight="1">
      <c r="A126" s="39"/>
      <c r="B126" s="39"/>
      <c r="C126" s="39"/>
      <c r="D126" s="37"/>
      <c r="E126" s="37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</row>
    <row r="127" spans="1:25" ht="14.25" customHeight="1">
      <c r="A127" s="39"/>
      <c r="B127" s="39"/>
      <c r="C127" s="39"/>
      <c r="D127" s="37"/>
      <c r="E127" s="37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</row>
    <row r="128" spans="1:25" ht="14.25" customHeight="1">
      <c r="A128" s="39"/>
      <c r="B128" s="39"/>
      <c r="C128" s="39"/>
      <c r="D128" s="37"/>
      <c r="E128" s="37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</row>
    <row r="129" spans="1:25" ht="14.25" customHeight="1">
      <c r="A129" s="39"/>
      <c r="B129" s="39"/>
      <c r="C129" s="39"/>
      <c r="D129" s="37"/>
      <c r="E129" s="37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</row>
    <row r="130" spans="1:25" ht="14.25" customHeight="1">
      <c r="A130" s="39"/>
      <c r="B130" s="39"/>
      <c r="C130" s="39"/>
      <c r="D130" s="37"/>
      <c r="E130" s="37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</row>
    <row r="131" spans="1:25" ht="14.25" customHeight="1">
      <c r="A131" s="39"/>
      <c r="B131" s="39"/>
      <c r="C131" s="39"/>
      <c r="D131" s="37"/>
      <c r="E131" s="37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</row>
    <row r="132" spans="1:25" ht="14.25" customHeight="1">
      <c r="A132" s="39"/>
      <c r="B132" s="39"/>
      <c r="C132" s="39"/>
      <c r="D132" s="37"/>
      <c r="E132" s="37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1:25" ht="14.25" customHeight="1">
      <c r="A133" s="39"/>
      <c r="B133" s="39"/>
      <c r="C133" s="39"/>
      <c r="D133" s="37"/>
      <c r="E133" s="37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</row>
    <row r="134" spans="1:25" ht="14.25" customHeight="1">
      <c r="A134" s="39"/>
      <c r="B134" s="39"/>
      <c r="C134" s="39"/>
      <c r="D134" s="37"/>
      <c r="E134" s="37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</row>
    <row r="135" spans="1:25" ht="14.25" customHeight="1">
      <c r="A135" s="39"/>
      <c r="B135" s="39"/>
      <c r="C135" s="39"/>
      <c r="D135" s="37"/>
      <c r="E135" s="37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  <row r="136" spans="1:25" ht="14.25" customHeight="1">
      <c r="A136" s="39"/>
      <c r="B136" s="39"/>
      <c r="C136" s="39"/>
      <c r="D136" s="37"/>
      <c r="E136" s="37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</row>
    <row r="137" spans="1:25" ht="14.25" customHeight="1">
      <c r="A137" s="39"/>
      <c r="B137" s="39"/>
      <c r="C137" s="39"/>
      <c r="D137" s="37"/>
      <c r="E137" s="37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</row>
    <row r="138" spans="1:25" ht="14.25" customHeight="1">
      <c r="A138" s="39"/>
      <c r="B138" s="39"/>
      <c r="C138" s="39"/>
      <c r="D138" s="37"/>
      <c r="E138" s="37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  <row r="139" spans="1:25" ht="14.25" customHeight="1">
      <c r="A139" s="39"/>
      <c r="B139" s="39"/>
      <c r="C139" s="39"/>
      <c r="D139" s="37"/>
      <c r="E139" s="37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</row>
    <row r="140" spans="1:25" ht="14.25" customHeight="1">
      <c r="A140" s="39"/>
      <c r="B140" s="39"/>
      <c r="C140" s="39"/>
      <c r="D140" s="37"/>
      <c r="E140" s="37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</row>
    <row r="141" spans="1:25" ht="14.25" customHeight="1">
      <c r="A141" s="39"/>
      <c r="B141" s="39"/>
      <c r="C141" s="39"/>
      <c r="D141" s="37"/>
      <c r="E141" s="37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</row>
    <row r="142" spans="1:25" ht="14.25" customHeight="1">
      <c r="A142" s="39"/>
      <c r="B142" s="39"/>
      <c r="C142" s="39"/>
      <c r="D142" s="37"/>
      <c r="E142" s="37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</row>
    <row r="143" spans="1:25" ht="14.25" customHeight="1">
      <c r="A143" s="39"/>
      <c r="B143" s="39"/>
      <c r="C143" s="39"/>
      <c r="D143" s="37"/>
      <c r="E143" s="37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</row>
    <row r="144" spans="1:25" ht="14.25" customHeight="1">
      <c r="A144" s="39"/>
      <c r="B144" s="39"/>
      <c r="C144" s="39"/>
      <c r="D144" s="37"/>
      <c r="E144" s="37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</row>
    <row r="145" spans="1:25" ht="14.25" customHeight="1">
      <c r="A145" s="39"/>
      <c r="B145" s="39"/>
      <c r="C145" s="39"/>
      <c r="D145" s="37"/>
      <c r="E145" s="37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</row>
    <row r="146" spans="1:25" ht="14.25" customHeight="1">
      <c r="A146" s="39"/>
      <c r="B146" s="39"/>
      <c r="C146" s="39"/>
      <c r="D146" s="37"/>
      <c r="E146" s="37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</row>
    <row r="147" spans="1:25" ht="14.25" customHeight="1">
      <c r="A147" s="39"/>
      <c r="B147" s="39"/>
      <c r="C147" s="39"/>
      <c r="D147" s="37"/>
      <c r="E147" s="37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</row>
    <row r="148" spans="1:25" ht="14.25" customHeight="1">
      <c r="A148" s="39"/>
      <c r="B148" s="39"/>
      <c r="C148" s="39"/>
      <c r="D148" s="37"/>
      <c r="E148" s="37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</row>
    <row r="149" spans="1:25" ht="14.25" customHeight="1">
      <c r="A149" s="39"/>
      <c r="B149" s="39"/>
      <c r="C149" s="39"/>
      <c r="D149" s="37"/>
      <c r="E149" s="37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</row>
    <row r="150" spans="1:25" ht="14.25" customHeight="1">
      <c r="A150" s="39"/>
      <c r="B150" s="39"/>
      <c r="C150" s="39"/>
      <c r="D150" s="37"/>
      <c r="E150" s="37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</row>
    <row r="151" spans="1:25" ht="14.25" customHeight="1">
      <c r="A151" s="39"/>
      <c r="B151" s="39"/>
      <c r="C151" s="39"/>
      <c r="D151" s="37"/>
      <c r="E151" s="37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</row>
    <row r="152" spans="1:25" ht="14.25" customHeight="1">
      <c r="A152" s="39"/>
      <c r="B152" s="39"/>
      <c r="C152" s="39"/>
      <c r="D152" s="37"/>
      <c r="E152" s="37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</row>
    <row r="153" spans="1:25" ht="14.25" customHeight="1">
      <c r="A153" s="39"/>
      <c r="B153" s="39"/>
      <c r="C153" s="39"/>
      <c r="D153" s="37"/>
      <c r="E153" s="37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</row>
    <row r="154" spans="1:25" ht="14.25" customHeight="1">
      <c r="A154" s="39"/>
      <c r="B154" s="39"/>
      <c r="C154" s="39"/>
      <c r="D154" s="37"/>
      <c r="E154" s="37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</row>
    <row r="155" spans="1:25" ht="14.25" customHeight="1">
      <c r="A155" s="39"/>
      <c r="B155" s="39"/>
      <c r="C155" s="39"/>
      <c r="D155" s="37"/>
      <c r="E155" s="37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</row>
    <row r="156" spans="1:25" ht="14.25" customHeight="1">
      <c r="A156" s="39"/>
      <c r="B156" s="39"/>
      <c r="C156" s="39"/>
      <c r="D156" s="37"/>
      <c r="E156" s="37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</row>
    <row r="157" spans="1:25" ht="14.25" customHeight="1">
      <c r="A157" s="39"/>
      <c r="B157" s="39"/>
      <c r="C157" s="39"/>
      <c r="D157" s="37"/>
      <c r="E157" s="37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</row>
    <row r="158" spans="1:25" ht="14.25" customHeight="1">
      <c r="A158" s="39"/>
      <c r="B158" s="39"/>
      <c r="C158" s="39"/>
      <c r="D158" s="37"/>
      <c r="E158" s="37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</row>
    <row r="159" spans="1:25" ht="14.25" customHeight="1">
      <c r="A159" s="39"/>
      <c r="B159" s="39"/>
      <c r="C159" s="39"/>
      <c r="D159" s="37"/>
      <c r="E159" s="37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</row>
    <row r="160" spans="1:25" ht="14.25" customHeight="1">
      <c r="A160" s="39"/>
      <c r="B160" s="39"/>
      <c r="C160" s="39"/>
      <c r="D160" s="37"/>
      <c r="E160" s="37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</row>
    <row r="161" spans="1:25" ht="14.25" customHeight="1">
      <c r="A161" s="39"/>
      <c r="B161" s="39"/>
      <c r="C161" s="39"/>
      <c r="D161" s="37"/>
      <c r="E161" s="37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</row>
    <row r="162" spans="1:25" ht="14.25" customHeight="1">
      <c r="A162" s="39"/>
      <c r="B162" s="39"/>
      <c r="C162" s="39"/>
      <c r="D162" s="37"/>
      <c r="E162" s="37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</row>
    <row r="163" spans="1:25" ht="14.25" customHeight="1">
      <c r="A163" s="39"/>
      <c r="B163" s="39"/>
      <c r="C163" s="39"/>
      <c r="D163" s="37"/>
      <c r="E163" s="37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</row>
    <row r="164" spans="1:25" ht="14.25" customHeight="1">
      <c r="A164" s="39"/>
      <c r="B164" s="39"/>
      <c r="C164" s="39"/>
      <c r="D164" s="37"/>
      <c r="E164" s="37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</row>
    <row r="165" spans="1:25" ht="14.25" customHeight="1">
      <c r="A165" s="39"/>
      <c r="B165" s="39"/>
      <c r="C165" s="39"/>
      <c r="D165" s="37"/>
      <c r="E165" s="37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</row>
    <row r="166" spans="1:25" ht="14.25" customHeight="1">
      <c r="A166" s="39"/>
      <c r="B166" s="39"/>
      <c r="C166" s="39"/>
      <c r="D166" s="37"/>
      <c r="E166" s="37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</row>
    <row r="167" spans="1:25" ht="14.25" customHeight="1">
      <c r="A167" s="39"/>
      <c r="B167" s="39"/>
      <c r="C167" s="39"/>
      <c r="D167" s="37"/>
      <c r="E167" s="37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</row>
    <row r="168" spans="1:25" ht="14.25" customHeight="1">
      <c r="A168" s="39"/>
      <c r="B168" s="39"/>
      <c r="C168" s="39"/>
      <c r="D168" s="37"/>
      <c r="E168" s="37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</row>
    <row r="169" spans="1:25" ht="14.25" customHeight="1">
      <c r="A169" s="39"/>
      <c r="B169" s="39"/>
      <c r="C169" s="39"/>
      <c r="D169" s="37"/>
      <c r="E169" s="37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</row>
    <row r="170" spans="1:25" ht="14.25" customHeight="1">
      <c r="A170" s="39"/>
      <c r="B170" s="39"/>
      <c r="C170" s="39"/>
      <c r="D170" s="37"/>
      <c r="E170" s="37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</row>
    <row r="171" spans="1:25" ht="14.25" customHeight="1">
      <c r="A171" s="39"/>
      <c r="B171" s="39"/>
      <c r="C171" s="39"/>
      <c r="D171" s="37"/>
      <c r="E171" s="37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</row>
    <row r="172" spans="1:25" ht="14.25" customHeight="1">
      <c r="A172" s="39"/>
      <c r="B172" s="39"/>
      <c r="C172" s="39"/>
      <c r="D172" s="37"/>
      <c r="E172" s="37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</row>
    <row r="173" spans="1:25" ht="14.25" customHeight="1">
      <c r="A173" s="39"/>
      <c r="B173" s="39"/>
      <c r="C173" s="39"/>
      <c r="D173" s="37"/>
      <c r="E173" s="37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</row>
    <row r="174" spans="1:25" ht="14.25" customHeight="1">
      <c r="A174" s="39"/>
      <c r="B174" s="39"/>
      <c r="C174" s="39"/>
      <c r="D174" s="37"/>
      <c r="E174" s="37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</row>
    <row r="175" spans="1:25" ht="14.25" customHeight="1">
      <c r="A175" s="39"/>
      <c r="B175" s="39"/>
      <c r="C175" s="39"/>
      <c r="D175" s="37"/>
      <c r="E175" s="37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</row>
    <row r="176" spans="1:25" ht="14.25" customHeight="1">
      <c r="A176" s="39"/>
      <c r="B176" s="39"/>
      <c r="C176" s="39"/>
      <c r="D176" s="37"/>
      <c r="E176" s="37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</row>
    <row r="177" spans="1:25" ht="14.25" customHeight="1">
      <c r="A177" s="39"/>
      <c r="B177" s="39"/>
      <c r="C177" s="39"/>
      <c r="D177" s="37"/>
      <c r="E177" s="37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</row>
    <row r="178" spans="1:25" ht="14.25" customHeight="1">
      <c r="A178" s="39"/>
      <c r="B178" s="39"/>
      <c r="C178" s="39"/>
      <c r="D178" s="37"/>
      <c r="E178" s="37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</row>
    <row r="179" spans="1:25" ht="14.25" customHeight="1">
      <c r="A179" s="39"/>
      <c r="B179" s="39"/>
      <c r="C179" s="39"/>
      <c r="D179" s="37"/>
      <c r="E179" s="37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</row>
    <row r="180" spans="1:25" ht="14.25" customHeight="1">
      <c r="A180" s="39"/>
      <c r="B180" s="39"/>
      <c r="C180" s="39"/>
      <c r="D180" s="37"/>
      <c r="E180" s="37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</row>
    <row r="181" spans="1:25" ht="14.25" customHeight="1">
      <c r="A181" s="39"/>
      <c r="B181" s="39"/>
      <c r="C181" s="39"/>
      <c r="D181" s="37"/>
      <c r="E181" s="37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</row>
    <row r="182" spans="1:25" ht="14.25" customHeight="1">
      <c r="A182" s="39"/>
      <c r="B182" s="39"/>
      <c r="C182" s="39"/>
      <c r="D182" s="37"/>
      <c r="E182" s="37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</row>
    <row r="183" spans="1:25" ht="14.25" customHeight="1">
      <c r="A183" s="39"/>
      <c r="B183" s="39"/>
      <c r="C183" s="39"/>
      <c r="D183" s="37"/>
      <c r="E183" s="37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</row>
    <row r="184" spans="1:25" ht="14.25" customHeight="1">
      <c r="A184" s="39"/>
      <c r="B184" s="39"/>
      <c r="C184" s="39"/>
      <c r="D184" s="37"/>
      <c r="E184" s="37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</row>
    <row r="185" spans="1:25" ht="14.25" customHeight="1">
      <c r="A185" s="39"/>
      <c r="B185" s="39"/>
      <c r="C185" s="39"/>
      <c r="D185" s="37"/>
      <c r="E185" s="37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</row>
    <row r="186" spans="1:25" ht="14.25" customHeight="1">
      <c r="A186" s="39"/>
      <c r="B186" s="39"/>
      <c r="C186" s="39"/>
      <c r="D186" s="37"/>
      <c r="E186" s="37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</row>
    <row r="187" spans="1:25" ht="14.25" customHeight="1">
      <c r="A187" s="39"/>
      <c r="B187" s="39"/>
      <c r="C187" s="39"/>
      <c r="D187" s="37"/>
      <c r="E187" s="37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</row>
    <row r="188" spans="1:25" ht="14.25" customHeight="1">
      <c r="A188" s="39"/>
      <c r="B188" s="39"/>
      <c r="C188" s="39"/>
      <c r="D188" s="37"/>
      <c r="E188" s="37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</row>
    <row r="189" spans="1:25" ht="14.25" customHeight="1">
      <c r="A189" s="39"/>
      <c r="B189" s="39"/>
      <c r="C189" s="39"/>
      <c r="D189" s="37"/>
      <c r="E189" s="37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</row>
    <row r="190" spans="1:25" ht="14.25" customHeight="1">
      <c r="A190" s="39"/>
      <c r="B190" s="39"/>
      <c r="C190" s="39"/>
      <c r="D190" s="37"/>
      <c r="E190" s="37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</row>
    <row r="191" spans="1:25" ht="14.25" customHeight="1">
      <c r="A191" s="39"/>
      <c r="B191" s="39"/>
      <c r="C191" s="39"/>
      <c r="D191" s="37"/>
      <c r="E191" s="37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</row>
    <row r="192" spans="1:25" ht="14.25" customHeight="1">
      <c r="A192" s="39"/>
      <c r="B192" s="39"/>
      <c r="C192" s="39"/>
      <c r="D192" s="37"/>
      <c r="E192" s="37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</row>
    <row r="193" spans="1:25" ht="14.25" customHeight="1">
      <c r="A193" s="39"/>
      <c r="B193" s="39"/>
      <c r="C193" s="39"/>
      <c r="D193" s="37"/>
      <c r="E193" s="37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</row>
    <row r="194" spans="1:25" ht="14.25" customHeight="1">
      <c r="A194" s="39"/>
      <c r="B194" s="39"/>
      <c r="C194" s="39"/>
      <c r="D194" s="37"/>
      <c r="E194" s="37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</row>
    <row r="195" spans="1:25" ht="14.25" customHeight="1">
      <c r="A195" s="39"/>
      <c r="B195" s="39"/>
      <c r="C195" s="39"/>
      <c r="D195" s="37"/>
      <c r="E195" s="37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</row>
    <row r="196" spans="1:25" ht="14.25" customHeight="1">
      <c r="A196" s="39"/>
      <c r="B196" s="39"/>
      <c r="C196" s="39"/>
      <c r="D196" s="37"/>
      <c r="E196" s="37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</row>
    <row r="197" spans="1:25" ht="14.25" customHeight="1">
      <c r="A197" s="39"/>
      <c r="B197" s="39"/>
      <c r="C197" s="39"/>
      <c r="D197" s="37"/>
      <c r="E197" s="37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</row>
    <row r="198" spans="1:25" ht="14.25" customHeight="1">
      <c r="A198" s="39"/>
      <c r="B198" s="39"/>
      <c r="C198" s="39"/>
      <c r="D198" s="37"/>
      <c r="E198" s="37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</row>
    <row r="199" spans="1:25" ht="14.25" customHeight="1">
      <c r="A199" s="39"/>
      <c r="B199" s="39"/>
      <c r="C199" s="39"/>
      <c r="D199" s="37"/>
      <c r="E199" s="37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</row>
    <row r="200" spans="1:25" ht="14.25" customHeight="1">
      <c r="A200" s="39"/>
      <c r="B200" s="39"/>
      <c r="C200" s="39"/>
      <c r="D200" s="37"/>
      <c r="E200" s="37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</row>
    <row r="201" spans="1:25" ht="14.25" customHeight="1">
      <c r="A201" s="39"/>
      <c r="B201" s="39"/>
      <c r="C201" s="39"/>
      <c r="D201" s="37"/>
      <c r="E201" s="37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</row>
    <row r="202" spans="1:25" ht="14.25" customHeight="1">
      <c r="A202" s="39"/>
      <c r="B202" s="39"/>
      <c r="C202" s="39"/>
      <c r="D202" s="37"/>
      <c r="E202" s="37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</row>
    <row r="203" spans="1:25" ht="14.25" customHeight="1">
      <c r="A203" s="39"/>
      <c r="B203" s="39"/>
      <c r="C203" s="39"/>
      <c r="D203" s="37"/>
      <c r="E203" s="37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</row>
    <row r="204" spans="1:25" ht="14.25" customHeight="1">
      <c r="A204" s="39"/>
      <c r="B204" s="39"/>
      <c r="C204" s="39"/>
      <c r="D204" s="37"/>
      <c r="E204" s="37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</row>
    <row r="205" spans="1:25" ht="14.25" customHeight="1">
      <c r="A205" s="39"/>
      <c r="B205" s="39"/>
      <c r="C205" s="39"/>
      <c r="D205" s="37"/>
      <c r="E205" s="37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</row>
    <row r="206" spans="1:25" ht="14.25" customHeight="1">
      <c r="A206" s="39"/>
      <c r="B206" s="39"/>
      <c r="C206" s="39"/>
      <c r="D206" s="37"/>
      <c r="E206" s="37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</row>
    <row r="207" spans="1:25" ht="14.25" customHeight="1">
      <c r="A207" s="39"/>
      <c r="B207" s="39"/>
      <c r="C207" s="39"/>
      <c r="D207" s="37"/>
      <c r="E207" s="37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</row>
    <row r="208" spans="1:25" ht="14.25" customHeight="1">
      <c r="A208" s="39"/>
      <c r="B208" s="39"/>
      <c r="C208" s="39"/>
      <c r="D208" s="37"/>
      <c r="E208" s="37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</row>
    <row r="209" spans="1:25" ht="14.25" customHeight="1">
      <c r="A209" s="39"/>
      <c r="B209" s="39"/>
      <c r="C209" s="39"/>
      <c r="D209" s="37"/>
      <c r="E209" s="37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</row>
    <row r="210" spans="1:25" ht="14.25" customHeight="1">
      <c r="A210" s="39"/>
      <c r="B210" s="39"/>
      <c r="C210" s="39"/>
      <c r="D210" s="37"/>
      <c r="E210" s="37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</row>
    <row r="211" spans="1:25" ht="14.25" customHeight="1">
      <c r="A211" s="39"/>
      <c r="B211" s="39"/>
      <c r="C211" s="39"/>
      <c r="D211" s="37"/>
      <c r="E211" s="37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</row>
    <row r="212" spans="1:25" ht="14.25" customHeight="1">
      <c r="A212" s="39"/>
      <c r="B212" s="39"/>
      <c r="C212" s="39"/>
      <c r="D212" s="37"/>
      <c r="E212" s="37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</row>
    <row r="213" spans="1:25" ht="14.25" customHeight="1">
      <c r="A213" s="39"/>
      <c r="B213" s="39"/>
      <c r="C213" s="39"/>
      <c r="D213" s="37"/>
      <c r="E213" s="37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</row>
    <row r="214" spans="1:25" ht="14.25" customHeight="1">
      <c r="A214" s="39"/>
      <c r="B214" s="39"/>
      <c r="C214" s="39"/>
      <c r="D214" s="37"/>
      <c r="E214" s="37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</row>
    <row r="215" spans="1:25" ht="14.25" customHeight="1">
      <c r="A215" s="39"/>
      <c r="B215" s="39"/>
      <c r="C215" s="39"/>
      <c r="D215" s="37"/>
      <c r="E215" s="37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</row>
    <row r="216" spans="1:25" ht="14.25" customHeight="1">
      <c r="A216" s="39"/>
      <c r="B216" s="39"/>
      <c r="C216" s="39"/>
      <c r="D216" s="37"/>
      <c r="E216" s="37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</row>
    <row r="217" spans="1:25" ht="14.25" customHeight="1">
      <c r="A217" s="39"/>
      <c r="B217" s="39"/>
      <c r="C217" s="39"/>
      <c r="D217" s="37"/>
      <c r="E217" s="37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</row>
    <row r="218" spans="1:25" ht="14.25" customHeight="1">
      <c r="A218" s="39"/>
      <c r="B218" s="39"/>
      <c r="C218" s="39"/>
      <c r="D218" s="37"/>
      <c r="E218" s="37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</row>
    <row r="219" spans="1:25" ht="14.25" customHeight="1">
      <c r="A219" s="39"/>
      <c r="B219" s="39"/>
      <c r="C219" s="39"/>
      <c r="D219" s="37"/>
      <c r="E219" s="37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</row>
    <row r="220" spans="1:25" ht="14.25" customHeight="1">
      <c r="A220" s="39"/>
      <c r="B220" s="39"/>
      <c r="C220" s="39"/>
      <c r="D220" s="37"/>
      <c r="E220" s="37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5" priority="1" operator="equal">
      <formula>"Y"</formula>
    </cfRule>
  </conditionalFormatting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94"/>
  <sheetViews>
    <sheetView topLeftCell="A4" workbookViewId="0">
      <selection activeCell="R7" sqref="R7"/>
    </sheetView>
  </sheetViews>
  <sheetFormatPr defaultColWidth="12.59765625" defaultRowHeight="15" customHeight="1"/>
  <cols>
    <col min="1" max="1" width="5.69921875" customWidth="1"/>
    <col min="2" max="2" width="14.19921875" customWidth="1"/>
    <col min="3" max="3" width="27.8984375" customWidth="1"/>
    <col min="4" max="17" width="13.19921875" customWidth="1"/>
    <col min="18" max="18" width="6.3984375" customWidth="1"/>
    <col min="19" max="35" width="8" customWidth="1"/>
  </cols>
  <sheetData>
    <row r="1" spans="1:35" ht="19.5" customHeight="1">
      <c r="A1" s="114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5" ht="19.5" customHeight="1">
      <c r="A2" s="114" t="s">
        <v>62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6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19.5" customHeight="1">
      <c r="A3" s="114" t="s">
        <v>81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35" ht="37.5" customHeight="1">
      <c r="A4" s="32" t="s">
        <v>19</v>
      </c>
      <c r="B4" s="30" t="s">
        <v>48</v>
      </c>
      <c r="C4" s="32" t="s">
        <v>21</v>
      </c>
      <c r="D4" s="114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128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2"/>
      <c r="B5" s="30"/>
      <c r="C5" s="32" t="s">
        <v>49</v>
      </c>
      <c r="D5" s="32" t="s">
        <v>50</v>
      </c>
      <c r="E5" s="32" t="s">
        <v>54</v>
      </c>
      <c r="F5" s="32" t="s">
        <v>55</v>
      </c>
      <c r="G5" s="127" t="s">
        <v>51</v>
      </c>
      <c r="H5" s="127" t="s">
        <v>52</v>
      </c>
      <c r="I5" s="127" t="s">
        <v>53</v>
      </c>
      <c r="J5" s="32" t="s">
        <v>63</v>
      </c>
      <c r="K5" s="127" t="s">
        <v>51</v>
      </c>
      <c r="L5" s="127" t="s">
        <v>52</v>
      </c>
      <c r="M5" s="127" t="s">
        <v>53</v>
      </c>
      <c r="N5" s="32" t="s">
        <v>64</v>
      </c>
      <c r="O5" s="127" t="s">
        <v>51</v>
      </c>
      <c r="P5" s="127" t="s">
        <v>52</v>
      </c>
      <c r="Q5" s="127" t="s">
        <v>53</v>
      </c>
      <c r="R5" s="112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6" spans="1:35" ht="37.5" customHeight="1">
      <c r="A6" s="43"/>
      <c r="B6" s="44"/>
      <c r="C6" s="43" t="s">
        <v>26</v>
      </c>
      <c r="D6" s="32"/>
      <c r="E6" s="32"/>
      <c r="F6" s="32">
        <v>14</v>
      </c>
      <c r="G6" s="112"/>
      <c r="H6" s="112"/>
      <c r="I6" s="112"/>
      <c r="J6" s="32">
        <v>28</v>
      </c>
      <c r="K6" s="112"/>
      <c r="L6" s="112"/>
      <c r="M6" s="112"/>
      <c r="N6" s="32">
        <v>28</v>
      </c>
      <c r="O6" s="112"/>
      <c r="P6" s="112"/>
      <c r="Q6" s="112"/>
      <c r="R6" s="32">
        <v>70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ht="27.6" customHeight="1">
      <c r="A7" s="85">
        <v>1</v>
      </c>
      <c r="B7" s="86" t="s">
        <v>82</v>
      </c>
      <c r="C7" s="87" t="s">
        <v>83</v>
      </c>
      <c r="D7" s="38"/>
      <c r="E7" s="45"/>
      <c r="F7" s="38">
        <v>12</v>
      </c>
      <c r="G7" s="38">
        <f t="shared" ref="G7:G24" si="0">IF(F7&gt;=($F$6*0.7),1,0)</f>
        <v>1</v>
      </c>
      <c r="H7" s="38">
        <f t="shared" ref="H7:H24" si="1">IF(F7&gt;=($F$6*0.8),1,0)</f>
        <v>1</v>
      </c>
      <c r="I7" s="38">
        <f t="shared" ref="I7:I24" si="2">IF(F7&gt;=($F$6*0.9),1,0)</f>
        <v>0</v>
      </c>
      <c r="J7" s="46">
        <v>25</v>
      </c>
      <c r="K7" s="38">
        <f t="shared" ref="K7:K24" si="3">IF(J7&gt;=($J$6*0.7),1,0)</f>
        <v>1</v>
      </c>
      <c r="L7" s="38">
        <f t="shared" ref="L7:L24" si="4">IF(J7&gt;=($J$6*0.8),1,0)</f>
        <v>1</v>
      </c>
      <c r="M7" s="38">
        <f t="shared" ref="M7:M24" si="5">IF(J7&gt;=($J$6*0.9),1,0)</f>
        <v>0</v>
      </c>
      <c r="N7" s="38">
        <v>27</v>
      </c>
      <c r="O7" s="38">
        <f t="shared" ref="O7:O24" si="6">IF(N7&gt;=($N$6*0.7),1,0)</f>
        <v>1</v>
      </c>
      <c r="P7" s="38">
        <f t="shared" ref="P7:P24" si="7">IF(N7&gt;=($N$6*0.8),1,0)</f>
        <v>1</v>
      </c>
      <c r="Q7" s="38">
        <f t="shared" ref="Q7:Q24" si="8">IF(N7&gt;=($N$6*0.9),1,0)</f>
        <v>1</v>
      </c>
      <c r="R7" s="47">
        <f>SUM(F7,J7,N7)</f>
        <v>64</v>
      </c>
      <c r="S7" s="2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ht="19.5" customHeight="1">
      <c r="A8" s="85">
        <v>2</v>
      </c>
      <c r="B8" s="86" t="s">
        <v>84</v>
      </c>
      <c r="C8" s="86" t="s">
        <v>85</v>
      </c>
      <c r="D8" s="38"/>
      <c r="E8" s="45"/>
      <c r="F8" s="38">
        <v>13</v>
      </c>
      <c r="G8" s="38">
        <f t="shared" si="0"/>
        <v>1</v>
      </c>
      <c r="H8" s="38">
        <f t="shared" si="1"/>
        <v>1</v>
      </c>
      <c r="I8" s="38">
        <f t="shared" si="2"/>
        <v>1</v>
      </c>
      <c r="J8" s="46">
        <v>23</v>
      </c>
      <c r="K8" s="38">
        <f t="shared" si="3"/>
        <v>1</v>
      </c>
      <c r="L8" s="38">
        <f t="shared" si="4"/>
        <v>1</v>
      </c>
      <c r="M8" s="38">
        <f t="shared" si="5"/>
        <v>0</v>
      </c>
      <c r="N8" s="38">
        <v>24</v>
      </c>
      <c r="O8" s="38">
        <f t="shared" si="6"/>
        <v>1</v>
      </c>
      <c r="P8" s="38">
        <f t="shared" si="7"/>
        <v>1</v>
      </c>
      <c r="Q8" s="38">
        <f t="shared" si="8"/>
        <v>0</v>
      </c>
      <c r="R8" s="47">
        <f t="shared" ref="R8:R24" si="9">SUM(F8,J8,N8)</f>
        <v>60</v>
      </c>
      <c r="S8" s="2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ht="19.5" customHeight="1">
      <c r="A9" s="19">
        <v>3</v>
      </c>
      <c r="B9" s="65" t="s">
        <v>86</v>
      </c>
      <c r="C9" s="66" t="s">
        <v>87</v>
      </c>
      <c r="D9" s="38"/>
      <c r="E9" s="45"/>
      <c r="F9" s="38">
        <v>11</v>
      </c>
      <c r="G9" s="38">
        <f t="shared" si="0"/>
        <v>1</v>
      </c>
      <c r="H9" s="38">
        <f t="shared" si="1"/>
        <v>0</v>
      </c>
      <c r="I9" s="38">
        <f t="shared" si="2"/>
        <v>0</v>
      </c>
      <c r="J9" s="46">
        <v>24</v>
      </c>
      <c r="K9" s="38">
        <f t="shared" si="3"/>
        <v>1</v>
      </c>
      <c r="L9" s="38">
        <f t="shared" si="4"/>
        <v>1</v>
      </c>
      <c r="M9" s="38">
        <f t="shared" si="5"/>
        <v>0</v>
      </c>
      <c r="N9" s="38">
        <v>23</v>
      </c>
      <c r="O9" s="38">
        <f t="shared" si="6"/>
        <v>1</v>
      </c>
      <c r="P9" s="38">
        <f t="shared" si="7"/>
        <v>1</v>
      </c>
      <c r="Q9" s="38">
        <f t="shared" si="8"/>
        <v>0</v>
      </c>
      <c r="R9" s="47">
        <f t="shared" si="9"/>
        <v>58</v>
      </c>
      <c r="S9" s="2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ht="19.5" customHeight="1">
      <c r="A10" s="19">
        <v>4</v>
      </c>
      <c r="B10" s="65" t="s">
        <v>88</v>
      </c>
      <c r="C10" s="67" t="s">
        <v>89</v>
      </c>
      <c r="D10" s="38"/>
      <c r="E10" s="45"/>
      <c r="F10" s="38">
        <v>12</v>
      </c>
      <c r="G10" s="38">
        <f t="shared" si="0"/>
        <v>1</v>
      </c>
      <c r="H10" s="38">
        <f t="shared" si="1"/>
        <v>1</v>
      </c>
      <c r="I10" s="38">
        <f t="shared" si="2"/>
        <v>0</v>
      </c>
      <c r="J10" s="46">
        <v>24</v>
      </c>
      <c r="K10" s="38">
        <f t="shared" si="3"/>
        <v>1</v>
      </c>
      <c r="L10" s="38">
        <f t="shared" si="4"/>
        <v>1</v>
      </c>
      <c r="M10" s="38">
        <f t="shared" si="5"/>
        <v>0</v>
      </c>
      <c r="N10" s="38">
        <v>22</v>
      </c>
      <c r="O10" s="38">
        <f t="shared" si="6"/>
        <v>1</v>
      </c>
      <c r="P10" s="38">
        <f t="shared" si="7"/>
        <v>0</v>
      </c>
      <c r="Q10" s="38">
        <f t="shared" si="8"/>
        <v>0</v>
      </c>
      <c r="R10" s="47">
        <f t="shared" si="9"/>
        <v>58</v>
      </c>
      <c r="S10" s="2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5" ht="19.5" customHeight="1">
      <c r="A11" s="19">
        <v>5</v>
      </c>
      <c r="B11" s="65" t="s">
        <v>90</v>
      </c>
      <c r="C11" s="66" t="s">
        <v>91</v>
      </c>
      <c r="D11" s="38"/>
      <c r="E11" s="45"/>
      <c r="F11" s="38">
        <v>10</v>
      </c>
      <c r="G11" s="38">
        <f t="shared" si="0"/>
        <v>1</v>
      </c>
      <c r="H11" s="38">
        <f t="shared" si="1"/>
        <v>0</v>
      </c>
      <c r="I11" s="38">
        <f t="shared" si="2"/>
        <v>0</v>
      </c>
      <c r="J11" s="46">
        <v>27</v>
      </c>
      <c r="K11" s="38">
        <f t="shared" si="3"/>
        <v>1</v>
      </c>
      <c r="L11" s="38">
        <f t="shared" si="4"/>
        <v>1</v>
      </c>
      <c r="M11" s="38">
        <f t="shared" si="5"/>
        <v>1</v>
      </c>
      <c r="N11" s="38">
        <v>21</v>
      </c>
      <c r="O11" s="38">
        <f t="shared" si="6"/>
        <v>1</v>
      </c>
      <c r="P11" s="38">
        <f t="shared" si="7"/>
        <v>0</v>
      </c>
      <c r="Q11" s="38">
        <f t="shared" si="8"/>
        <v>0</v>
      </c>
      <c r="R11" s="47">
        <f t="shared" si="9"/>
        <v>58</v>
      </c>
      <c r="S11" s="2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</row>
    <row r="12" spans="1:35" ht="19.5" customHeight="1">
      <c r="A12" s="19">
        <v>6</v>
      </c>
      <c r="B12" s="65" t="s">
        <v>92</v>
      </c>
      <c r="C12" s="66" t="s">
        <v>93</v>
      </c>
      <c r="D12" s="38"/>
      <c r="E12" s="45"/>
      <c r="F12" s="38">
        <v>13</v>
      </c>
      <c r="G12" s="38">
        <f t="shared" si="0"/>
        <v>1</v>
      </c>
      <c r="H12" s="38">
        <f t="shared" si="1"/>
        <v>1</v>
      </c>
      <c r="I12" s="38">
        <f t="shared" si="2"/>
        <v>1</v>
      </c>
      <c r="J12" s="46">
        <v>25</v>
      </c>
      <c r="K12" s="38">
        <f t="shared" si="3"/>
        <v>1</v>
      </c>
      <c r="L12" s="38">
        <f t="shared" si="4"/>
        <v>1</v>
      </c>
      <c r="M12" s="38">
        <f t="shared" si="5"/>
        <v>0</v>
      </c>
      <c r="N12" s="38">
        <v>25</v>
      </c>
      <c r="O12" s="38">
        <f t="shared" si="6"/>
        <v>1</v>
      </c>
      <c r="P12" s="38">
        <f t="shared" si="7"/>
        <v>1</v>
      </c>
      <c r="Q12" s="38">
        <f t="shared" si="8"/>
        <v>0</v>
      </c>
      <c r="R12" s="47">
        <f t="shared" si="9"/>
        <v>63</v>
      </c>
      <c r="S12" s="2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</row>
    <row r="13" spans="1:35" ht="19.5" customHeight="1">
      <c r="A13" s="19">
        <v>7</v>
      </c>
      <c r="B13" s="65" t="s">
        <v>94</v>
      </c>
      <c r="C13" s="66" t="s">
        <v>95</v>
      </c>
      <c r="D13" s="38"/>
      <c r="E13" s="45"/>
      <c r="F13" s="38">
        <v>13</v>
      </c>
      <c r="G13" s="38">
        <f t="shared" si="0"/>
        <v>1</v>
      </c>
      <c r="H13" s="38">
        <f t="shared" si="1"/>
        <v>1</v>
      </c>
      <c r="I13" s="38">
        <f t="shared" si="2"/>
        <v>1</v>
      </c>
      <c r="J13" s="46">
        <v>20</v>
      </c>
      <c r="K13" s="38">
        <f t="shared" si="3"/>
        <v>1</v>
      </c>
      <c r="L13" s="38">
        <f t="shared" si="4"/>
        <v>0</v>
      </c>
      <c r="M13" s="38">
        <f t="shared" si="5"/>
        <v>0</v>
      </c>
      <c r="N13" s="38">
        <v>27</v>
      </c>
      <c r="O13" s="38">
        <f t="shared" si="6"/>
        <v>1</v>
      </c>
      <c r="P13" s="38">
        <f t="shared" si="7"/>
        <v>1</v>
      </c>
      <c r="Q13" s="38">
        <f t="shared" si="8"/>
        <v>1</v>
      </c>
      <c r="R13" s="47">
        <f t="shared" si="9"/>
        <v>60</v>
      </c>
      <c r="S13" s="2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1:35" ht="19.5" customHeight="1">
      <c r="A14" s="19">
        <v>8</v>
      </c>
      <c r="B14" s="65" t="s">
        <v>96</v>
      </c>
      <c r="C14" s="67" t="s">
        <v>97</v>
      </c>
      <c r="D14" s="38"/>
      <c r="E14" s="45"/>
      <c r="F14" s="38">
        <v>12</v>
      </c>
      <c r="G14" s="38">
        <f t="shared" si="0"/>
        <v>1</v>
      </c>
      <c r="H14" s="38">
        <f t="shared" si="1"/>
        <v>1</v>
      </c>
      <c r="I14" s="38">
        <f t="shared" si="2"/>
        <v>0</v>
      </c>
      <c r="J14" s="46">
        <v>22</v>
      </c>
      <c r="K14" s="38">
        <f t="shared" si="3"/>
        <v>1</v>
      </c>
      <c r="L14" s="38">
        <f t="shared" si="4"/>
        <v>0</v>
      </c>
      <c r="M14" s="38">
        <f t="shared" si="5"/>
        <v>0</v>
      </c>
      <c r="N14" s="38">
        <v>26</v>
      </c>
      <c r="O14" s="38">
        <f t="shared" si="6"/>
        <v>1</v>
      </c>
      <c r="P14" s="38">
        <f t="shared" si="7"/>
        <v>1</v>
      </c>
      <c r="Q14" s="38">
        <f t="shared" si="8"/>
        <v>1</v>
      </c>
      <c r="R14" s="47">
        <f t="shared" si="9"/>
        <v>60</v>
      </c>
      <c r="S14" s="2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35" ht="19.5" customHeight="1">
      <c r="A15" s="19">
        <v>9</v>
      </c>
      <c r="B15" s="65" t="s">
        <v>98</v>
      </c>
      <c r="C15" s="66" t="s">
        <v>99</v>
      </c>
      <c r="D15" s="38"/>
      <c r="E15" s="45"/>
      <c r="F15" s="38">
        <v>14</v>
      </c>
      <c r="G15" s="38">
        <f t="shared" si="0"/>
        <v>1</v>
      </c>
      <c r="H15" s="38">
        <f t="shared" si="1"/>
        <v>1</v>
      </c>
      <c r="I15" s="38">
        <f t="shared" si="2"/>
        <v>1</v>
      </c>
      <c r="J15" s="46">
        <v>23</v>
      </c>
      <c r="K15" s="38">
        <f t="shared" si="3"/>
        <v>1</v>
      </c>
      <c r="L15" s="38">
        <f t="shared" si="4"/>
        <v>1</v>
      </c>
      <c r="M15" s="38">
        <f t="shared" si="5"/>
        <v>0</v>
      </c>
      <c r="N15" s="38">
        <v>23</v>
      </c>
      <c r="O15" s="38">
        <f t="shared" si="6"/>
        <v>1</v>
      </c>
      <c r="P15" s="38">
        <f t="shared" si="7"/>
        <v>1</v>
      </c>
      <c r="Q15" s="38">
        <f t="shared" si="8"/>
        <v>0</v>
      </c>
      <c r="R15" s="47">
        <f t="shared" si="9"/>
        <v>60</v>
      </c>
      <c r="S15" s="2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</row>
    <row r="16" spans="1:35" ht="19.5" customHeight="1">
      <c r="A16" s="19">
        <v>10</v>
      </c>
      <c r="B16" s="65" t="s">
        <v>100</v>
      </c>
      <c r="C16" s="66" t="s">
        <v>101</v>
      </c>
      <c r="D16" s="38"/>
      <c r="E16" s="45"/>
      <c r="F16" s="38">
        <v>11</v>
      </c>
      <c r="G16" s="38">
        <f t="shared" si="0"/>
        <v>1</v>
      </c>
      <c r="H16" s="38">
        <f t="shared" si="1"/>
        <v>0</v>
      </c>
      <c r="I16" s="38">
        <f t="shared" si="2"/>
        <v>0</v>
      </c>
      <c r="J16" s="46">
        <v>24</v>
      </c>
      <c r="K16" s="38">
        <f t="shared" si="3"/>
        <v>1</v>
      </c>
      <c r="L16" s="38">
        <f t="shared" si="4"/>
        <v>1</v>
      </c>
      <c r="M16" s="38">
        <f t="shared" si="5"/>
        <v>0</v>
      </c>
      <c r="N16" s="38">
        <v>22</v>
      </c>
      <c r="O16" s="38">
        <f t="shared" si="6"/>
        <v>1</v>
      </c>
      <c r="P16" s="38">
        <f t="shared" si="7"/>
        <v>0</v>
      </c>
      <c r="Q16" s="38">
        <f t="shared" si="8"/>
        <v>0</v>
      </c>
      <c r="R16" s="47">
        <f t="shared" si="9"/>
        <v>57</v>
      </c>
      <c r="S16" s="2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</row>
    <row r="17" spans="1:35" ht="19.5" customHeight="1">
      <c r="A17" s="19">
        <v>11</v>
      </c>
      <c r="B17" s="65" t="s">
        <v>102</v>
      </c>
      <c r="C17" s="66" t="s">
        <v>103</v>
      </c>
      <c r="D17" s="38"/>
      <c r="E17" s="45"/>
      <c r="F17" s="38">
        <v>10</v>
      </c>
      <c r="G17" s="38">
        <f t="shared" si="0"/>
        <v>1</v>
      </c>
      <c r="H17" s="38">
        <f t="shared" si="1"/>
        <v>0</v>
      </c>
      <c r="I17" s="38">
        <f t="shared" si="2"/>
        <v>0</v>
      </c>
      <c r="J17" s="46">
        <v>26</v>
      </c>
      <c r="K17" s="38">
        <f t="shared" si="3"/>
        <v>1</v>
      </c>
      <c r="L17" s="38">
        <f t="shared" si="4"/>
        <v>1</v>
      </c>
      <c r="M17" s="38">
        <f t="shared" si="5"/>
        <v>1</v>
      </c>
      <c r="N17" s="38">
        <v>28</v>
      </c>
      <c r="O17" s="38">
        <f t="shared" si="6"/>
        <v>1</v>
      </c>
      <c r="P17" s="38">
        <f t="shared" si="7"/>
        <v>1</v>
      </c>
      <c r="Q17" s="38">
        <f t="shared" si="8"/>
        <v>1</v>
      </c>
      <c r="R17" s="47">
        <f t="shared" si="9"/>
        <v>64</v>
      </c>
      <c r="S17" s="2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</row>
    <row r="18" spans="1:35" ht="19.5" customHeight="1">
      <c r="A18" s="19">
        <v>12</v>
      </c>
      <c r="B18" s="65" t="s">
        <v>104</v>
      </c>
      <c r="C18" s="66" t="s">
        <v>105</v>
      </c>
      <c r="D18" s="38"/>
      <c r="E18" s="45"/>
      <c r="F18" s="38">
        <v>11</v>
      </c>
      <c r="G18" s="38">
        <f t="shared" si="0"/>
        <v>1</v>
      </c>
      <c r="H18" s="38">
        <f t="shared" si="1"/>
        <v>0</v>
      </c>
      <c r="I18" s="38">
        <f t="shared" si="2"/>
        <v>0</v>
      </c>
      <c r="J18" s="46">
        <v>27</v>
      </c>
      <c r="K18" s="38">
        <f t="shared" si="3"/>
        <v>1</v>
      </c>
      <c r="L18" s="38">
        <f t="shared" si="4"/>
        <v>1</v>
      </c>
      <c r="M18" s="38">
        <f t="shared" si="5"/>
        <v>1</v>
      </c>
      <c r="N18" s="38">
        <v>24</v>
      </c>
      <c r="O18" s="38">
        <f t="shared" si="6"/>
        <v>1</v>
      </c>
      <c r="P18" s="38">
        <f t="shared" si="7"/>
        <v>1</v>
      </c>
      <c r="Q18" s="38">
        <f t="shared" si="8"/>
        <v>0</v>
      </c>
      <c r="R18" s="47">
        <f t="shared" si="9"/>
        <v>62</v>
      </c>
      <c r="S18" s="2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</row>
    <row r="19" spans="1:35" ht="19.5" customHeight="1">
      <c r="A19" s="19">
        <v>13</v>
      </c>
      <c r="B19" s="65" t="s">
        <v>106</v>
      </c>
      <c r="C19" s="66" t="s">
        <v>107</v>
      </c>
      <c r="D19" s="38"/>
      <c r="E19" s="45"/>
      <c r="F19" s="38">
        <v>12</v>
      </c>
      <c r="G19" s="38">
        <f t="shared" si="0"/>
        <v>1</v>
      </c>
      <c r="H19" s="38">
        <f t="shared" si="1"/>
        <v>1</v>
      </c>
      <c r="I19" s="38">
        <f t="shared" si="2"/>
        <v>0</v>
      </c>
      <c r="J19" s="46">
        <v>22</v>
      </c>
      <c r="K19" s="38">
        <f t="shared" si="3"/>
        <v>1</v>
      </c>
      <c r="L19" s="38">
        <f t="shared" si="4"/>
        <v>0</v>
      </c>
      <c r="M19" s="38">
        <f t="shared" si="5"/>
        <v>0</v>
      </c>
      <c r="N19" s="38">
        <v>26</v>
      </c>
      <c r="O19" s="38">
        <f t="shared" si="6"/>
        <v>1</v>
      </c>
      <c r="P19" s="38">
        <f t="shared" si="7"/>
        <v>1</v>
      </c>
      <c r="Q19" s="38">
        <f t="shared" si="8"/>
        <v>1</v>
      </c>
      <c r="R19" s="47">
        <f t="shared" si="9"/>
        <v>60</v>
      </c>
      <c r="S19" s="2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</row>
    <row r="20" spans="1:35" ht="19.5" customHeight="1">
      <c r="A20" s="19">
        <v>14</v>
      </c>
      <c r="B20" s="65" t="s">
        <v>108</v>
      </c>
      <c r="C20" s="66" t="s">
        <v>109</v>
      </c>
      <c r="D20" s="38"/>
      <c r="E20" s="45"/>
      <c r="F20" s="38">
        <v>11</v>
      </c>
      <c r="G20" s="38">
        <f t="shared" si="0"/>
        <v>1</v>
      </c>
      <c r="H20" s="38">
        <f t="shared" si="1"/>
        <v>0</v>
      </c>
      <c r="I20" s="38">
        <f t="shared" si="2"/>
        <v>0</v>
      </c>
      <c r="J20" s="46">
        <v>23</v>
      </c>
      <c r="K20" s="38">
        <f t="shared" si="3"/>
        <v>1</v>
      </c>
      <c r="L20" s="38">
        <f t="shared" si="4"/>
        <v>1</v>
      </c>
      <c r="M20" s="38">
        <f t="shared" si="5"/>
        <v>0</v>
      </c>
      <c r="N20" s="38">
        <v>24</v>
      </c>
      <c r="O20" s="38">
        <f t="shared" si="6"/>
        <v>1</v>
      </c>
      <c r="P20" s="38">
        <f t="shared" si="7"/>
        <v>1</v>
      </c>
      <c r="Q20" s="38">
        <f t="shared" si="8"/>
        <v>0</v>
      </c>
      <c r="R20" s="47">
        <f t="shared" si="9"/>
        <v>58</v>
      </c>
      <c r="S20" s="2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</row>
    <row r="21" spans="1:35" ht="19.5" customHeight="1">
      <c r="A21" s="19">
        <v>15</v>
      </c>
      <c r="B21" s="65" t="s">
        <v>110</v>
      </c>
      <c r="C21" s="66" t="s">
        <v>111</v>
      </c>
      <c r="D21" s="38"/>
      <c r="E21" s="45"/>
      <c r="F21" s="38">
        <v>12</v>
      </c>
      <c r="G21" s="38">
        <f t="shared" si="0"/>
        <v>1</v>
      </c>
      <c r="H21" s="38">
        <f t="shared" si="1"/>
        <v>1</v>
      </c>
      <c r="I21" s="38">
        <f t="shared" si="2"/>
        <v>0</v>
      </c>
      <c r="J21" s="46">
        <v>25</v>
      </c>
      <c r="K21" s="38">
        <f t="shared" si="3"/>
        <v>1</v>
      </c>
      <c r="L21" s="38">
        <f t="shared" si="4"/>
        <v>1</v>
      </c>
      <c r="M21" s="38">
        <f t="shared" si="5"/>
        <v>0</v>
      </c>
      <c r="N21" s="38">
        <v>25</v>
      </c>
      <c r="O21" s="38">
        <f t="shared" si="6"/>
        <v>1</v>
      </c>
      <c r="P21" s="38">
        <f t="shared" si="7"/>
        <v>1</v>
      </c>
      <c r="Q21" s="38">
        <f t="shared" si="8"/>
        <v>0</v>
      </c>
      <c r="R21" s="47">
        <f t="shared" si="9"/>
        <v>62</v>
      </c>
      <c r="S21" s="2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</row>
    <row r="22" spans="1:35" ht="19.5" customHeight="1">
      <c r="A22" s="19">
        <v>16</v>
      </c>
      <c r="B22" s="65" t="s">
        <v>112</v>
      </c>
      <c r="C22" s="68" t="s">
        <v>113</v>
      </c>
      <c r="D22" s="38"/>
      <c r="E22" s="45"/>
      <c r="F22" s="38">
        <v>10</v>
      </c>
      <c r="G22" s="38">
        <f t="shared" si="0"/>
        <v>1</v>
      </c>
      <c r="H22" s="38">
        <f t="shared" si="1"/>
        <v>0</v>
      </c>
      <c r="I22" s="38">
        <f t="shared" si="2"/>
        <v>0</v>
      </c>
      <c r="J22" s="46">
        <v>26</v>
      </c>
      <c r="K22" s="38">
        <f t="shared" si="3"/>
        <v>1</v>
      </c>
      <c r="L22" s="38">
        <f t="shared" si="4"/>
        <v>1</v>
      </c>
      <c r="M22" s="38">
        <f t="shared" si="5"/>
        <v>1</v>
      </c>
      <c r="N22" s="38">
        <v>22</v>
      </c>
      <c r="O22" s="38">
        <f t="shared" si="6"/>
        <v>1</v>
      </c>
      <c r="P22" s="38">
        <f t="shared" si="7"/>
        <v>0</v>
      </c>
      <c r="Q22" s="38">
        <f t="shared" si="8"/>
        <v>0</v>
      </c>
      <c r="R22" s="47">
        <f t="shared" si="9"/>
        <v>58</v>
      </c>
      <c r="S22" s="2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</row>
    <row r="23" spans="1:35" ht="19.5" customHeight="1">
      <c r="A23" s="19">
        <v>17</v>
      </c>
      <c r="B23" s="65" t="s">
        <v>114</v>
      </c>
      <c r="C23" s="66" t="s">
        <v>115</v>
      </c>
      <c r="D23" s="38"/>
      <c r="E23" s="45"/>
      <c r="F23" s="38">
        <v>12</v>
      </c>
      <c r="G23" s="38">
        <f t="shared" si="0"/>
        <v>1</v>
      </c>
      <c r="H23" s="38">
        <f t="shared" si="1"/>
        <v>1</v>
      </c>
      <c r="I23" s="38">
        <f t="shared" si="2"/>
        <v>0</v>
      </c>
      <c r="J23" s="46">
        <v>22</v>
      </c>
      <c r="K23" s="38">
        <f t="shared" si="3"/>
        <v>1</v>
      </c>
      <c r="L23" s="38">
        <f t="shared" si="4"/>
        <v>0</v>
      </c>
      <c r="M23" s="38">
        <f t="shared" si="5"/>
        <v>0</v>
      </c>
      <c r="N23" s="38">
        <v>27</v>
      </c>
      <c r="O23" s="38">
        <f t="shared" si="6"/>
        <v>1</v>
      </c>
      <c r="P23" s="38">
        <f t="shared" si="7"/>
        <v>1</v>
      </c>
      <c r="Q23" s="38">
        <f t="shared" si="8"/>
        <v>1</v>
      </c>
      <c r="R23" s="47">
        <f t="shared" si="9"/>
        <v>61</v>
      </c>
      <c r="S23" s="2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35" ht="25.5" customHeight="1">
      <c r="A24" s="19">
        <v>18</v>
      </c>
      <c r="B24" s="66" t="s">
        <v>116</v>
      </c>
      <c r="C24" s="66" t="s">
        <v>117</v>
      </c>
      <c r="D24" s="38"/>
      <c r="E24" s="45"/>
      <c r="F24" s="38">
        <v>13</v>
      </c>
      <c r="G24" s="38">
        <f t="shared" si="0"/>
        <v>1</v>
      </c>
      <c r="H24" s="38">
        <f t="shared" si="1"/>
        <v>1</v>
      </c>
      <c r="I24" s="38">
        <f t="shared" si="2"/>
        <v>1</v>
      </c>
      <c r="J24" s="46">
        <v>25</v>
      </c>
      <c r="K24" s="38">
        <f t="shared" si="3"/>
        <v>1</v>
      </c>
      <c r="L24" s="38">
        <f t="shared" si="4"/>
        <v>1</v>
      </c>
      <c r="M24" s="38">
        <f t="shared" si="5"/>
        <v>0</v>
      </c>
      <c r="N24" s="38">
        <v>23</v>
      </c>
      <c r="O24" s="38">
        <f t="shared" si="6"/>
        <v>1</v>
      </c>
      <c r="P24" s="38">
        <f t="shared" si="7"/>
        <v>1</v>
      </c>
      <c r="Q24" s="38">
        <f t="shared" si="8"/>
        <v>0</v>
      </c>
      <c r="R24" s="47">
        <f t="shared" si="9"/>
        <v>61</v>
      </c>
      <c r="S24" s="2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</row>
    <row r="25" spans="1:35" ht="15.75" customHeight="1">
      <c r="A25" s="37"/>
      <c r="B25" s="37"/>
      <c r="C25" s="37"/>
      <c r="D25" s="37"/>
      <c r="E25" s="37"/>
      <c r="F25" s="37"/>
      <c r="G25" s="37">
        <f>SUM(G7:G24)</f>
        <v>18</v>
      </c>
      <c r="H25" s="37">
        <f>SUM(H7:H24)</f>
        <v>11</v>
      </c>
      <c r="I25" s="37">
        <f>SUM(I7:I24)</f>
        <v>5</v>
      </c>
      <c r="J25" s="37"/>
      <c r="K25" s="37">
        <f>SUM(K7:K24)</f>
        <v>18</v>
      </c>
      <c r="L25" s="37">
        <f>SUM(L7:L24)</f>
        <v>14</v>
      </c>
      <c r="M25" s="37">
        <f>SUM(M7:M24)</f>
        <v>4</v>
      </c>
      <c r="N25" s="37"/>
      <c r="O25" s="37">
        <f>SUM(O7:O24)</f>
        <v>18</v>
      </c>
      <c r="P25" s="37">
        <f>SUM(P7:P24)</f>
        <v>14</v>
      </c>
      <c r="Q25" s="37">
        <f>SUM(Q7:Q24)</f>
        <v>6</v>
      </c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 ht="15.75" customHeight="1">
      <c r="A26" s="37"/>
      <c r="B26" s="37"/>
      <c r="C26" s="37"/>
      <c r="D26" s="37"/>
      <c r="E26" s="37"/>
      <c r="F26" s="37"/>
      <c r="G26" s="37">
        <f>IF(G25/18&gt;=0.7,1,0)</f>
        <v>1</v>
      </c>
      <c r="H26" s="37">
        <f>IF(H25/18&gt;=0.7,1,0)</f>
        <v>0</v>
      </c>
      <c r="I26" s="37">
        <f>IF(I25/18&gt;=0.7,1,0)</f>
        <v>0</v>
      </c>
      <c r="J26" s="37"/>
      <c r="K26" s="37">
        <f>IF(K25/18&gt;=0.7,1,0)</f>
        <v>1</v>
      </c>
      <c r="L26" s="37">
        <f>IF(L25/18&gt;=0.7,1,0)</f>
        <v>1</v>
      </c>
      <c r="M26" s="37">
        <f>IF(M25/18&gt;=0.7,1,0)</f>
        <v>0</v>
      </c>
      <c r="N26" s="37"/>
      <c r="O26" s="37">
        <f>IF(O25/18&gt;=0.7,1,0)</f>
        <v>1</v>
      </c>
      <c r="P26" s="37">
        <f>IF(P25/18&gt;=0.7,1,0)</f>
        <v>1</v>
      </c>
      <c r="Q26" s="37">
        <f>IF(Q25/18&gt;=0.7,1,0)</f>
        <v>0</v>
      </c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</row>
    <row r="27" spans="1:35" ht="15.7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1:35" ht="15.7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 ht="15.7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</row>
    <row r="30" spans="1:35" ht="15.7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</row>
    <row r="31" spans="1:35" ht="15.7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5" ht="15.7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</row>
    <row r="33" spans="1:35" ht="15.7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</row>
    <row r="34" spans="1:35" ht="15.7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</row>
    <row r="35" spans="1:35" ht="15.7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</row>
    <row r="36" spans="1:35" ht="15.7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</row>
    <row r="37" spans="1:35" ht="15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</row>
    <row r="38" spans="1:35" ht="15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</row>
    <row r="39" spans="1:35" ht="15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</row>
    <row r="40" spans="1:35" ht="15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</row>
    <row r="41" spans="1:35" ht="15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  <row r="42" spans="1:35" ht="15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</row>
    <row r="43" spans="1:35" ht="15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</row>
    <row r="44" spans="1:35" ht="15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</row>
    <row r="45" spans="1:35" ht="15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</row>
    <row r="46" spans="1:35" ht="15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1:35" ht="15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1:35" ht="15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1:35" ht="15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1:35" ht="15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1:35" ht="15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1:35" ht="15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1:35" ht="15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1:35" ht="15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1:35" ht="15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1:35" ht="15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1:35" ht="15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1:35" ht="15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1:35" ht="15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1:35" ht="15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1:35" ht="15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1:35" ht="15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1:35" ht="15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1:35" ht="15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1:35" ht="15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1:35" ht="15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1:35" ht="15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1:35" ht="15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1:35" ht="15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1:35" ht="15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1:35" ht="15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1:35" ht="15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1:35" ht="15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1:35" ht="15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1:35" ht="15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  <row r="76" spans="1:35" ht="15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</row>
    <row r="77" spans="1:35" ht="15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</row>
    <row r="78" spans="1:35" ht="15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</row>
    <row r="79" spans="1:35" ht="15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</row>
    <row r="80" spans="1:35" ht="15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</row>
    <row r="81" spans="1:35" ht="15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</row>
    <row r="82" spans="1:35" ht="15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</row>
    <row r="83" spans="1:35" ht="15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</row>
    <row r="84" spans="1:35" ht="15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</row>
    <row r="85" spans="1:35" ht="15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</row>
    <row r="86" spans="1:35" ht="15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</row>
    <row r="87" spans="1:35" ht="15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</row>
    <row r="88" spans="1:35" ht="15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</row>
    <row r="89" spans="1:35" ht="15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</row>
    <row r="90" spans="1:35" ht="15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</row>
    <row r="91" spans="1:35" ht="15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</row>
    <row r="92" spans="1:35" ht="15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</row>
    <row r="93" spans="1:35" ht="15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</row>
    <row r="94" spans="1:35" ht="15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</row>
    <row r="95" spans="1:35" ht="15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</row>
    <row r="96" spans="1:35" ht="15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</row>
    <row r="97" spans="1:35" ht="15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</row>
    <row r="98" spans="1:35" ht="15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</row>
    <row r="99" spans="1:35" ht="15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</row>
    <row r="100" spans="1:35" ht="15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</row>
    <row r="101" spans="1:35" ht="15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</row>
    <row r="102" spans="1:35" ht="15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</row>
    <row r="103" spans="1:35" ht="15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</row>
    <row r="104" spans="1:35" ht="15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</row>
    <row r="105" spans="1:35" ht="15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</row>
    <row r="106" spans="1:35" ht="15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</row>
    <row r="107" spans="1:35" ht="15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</row>
    <row r="108" spans="1:35" ht="15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</row>
    <row r="109" spans="1:35" ht="15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</row>
    <row r="110" spans="1:35" ht="15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</row>
    <row r="111" spans="1:35" ht="15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</row>
    <row r="112" spans="1:35" ht="15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</row>
    <row r="113" spans="1:35" ht="15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</row>
    <row r="114" spans="1:35" ht="15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</row>
    <row r="115" spans="1:35" ht="15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</row>
    <row r="116" spans="1:35" ht="15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</row>
    <row r="117" spans="1:35" ht="15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</row>
    <row r="118" spans="1:35" ht="15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</row>
    <row r="119" spans="1:35" ht="15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</row>
    <row r="120" spans="1:35" ht="15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</row>
    <row r="121" spans="1:35" ht="15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</row>
    <row r="122" spans="1:35" ht="15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</row>
    <row r="123" spans="1:35" ht="15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</row>
    <row r="124" spans="1:35" ht="15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</row>
    <row r="125" spans="1:35" ht="15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</row>
    <row r="126" spans="1:35" ht="15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</row>
    <row r="127" spans="1:35" ht="15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</row>
    <row r="128" spans="1:35" ht="15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</row>
    <row r="129" spans="1:35" ht="15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</row>
    <row r="130" spans="1:35" ht="15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</row>
    <row r="131" spans="1:35" ht="15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</row>
    <row r="132" spans="1:35" ht="15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</row>
    <row r="133" spans="1:35" ht="15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</row>
    <row r="134" spans="1:35" ht="15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</row>
    <row r="135" spans="1:35" ht="15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</row>
    <row r="136" spans="1:35" ht="15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</row>
    <row r="137" spans="1:35" ht="15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</row>
    <row r="138" spans="1:35" ht="15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</row>
    <row r="139" spans="1:35" ht="15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</row>
    <row r="140" spans="1:35" ht="15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</row>
    <row r="141" spans="1:35" ht="15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</row>
    <row r="142" spans="1:35" ht="15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</row>
    <row r="143" spans="1:35" ht="15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</row>
    <row r="144" spans="1:35" ht="15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</row>
    <row r="145" spans="1:35" ht="15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</row>
    <row r="146" spans="1:35" ht="15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</row>
    <row r="147" spans="1:35" ht="15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</row>
    <row r="148" spans="1:35" ht="15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</row>
    <row r="149" spans="1:35" ht="15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</row>
    <row r="150" spans="1:35" ht="15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</row>
    <row r="151" spans="1:35" ht="15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</row>
    <row r="152" spans="1:35" ht="15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</row>
    <row r="153" spans="1:35" ht="15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</row>
    <row r="154" spans="1:35" ht="15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</row>
    <row r="155" spans="1:35" ht="15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</row>
    <row r="156" spans="1:35" ht="15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</row>
    <row r="157" spans="1:35" ht="15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</row>
    <row r="158" spans="1:35" ht="15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</row>
    <row r="159" spans="1:35" ht="15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</row>
    <row r="160" spans="1:35" ht="15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</row>
    <row r="161" spans="1:35" ht="15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</row>
    <row r="162" spans="1:35" ht="15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</row>
    <row r="163" spans="1:35" ht="15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</row>
    <row r="164" spans="1:35" ht="15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</row>
    <row r="165" spans="1:35" ht="15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</row>
    <row r="166" spans="1:35" ht="15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</row>
    <row r="167" spans="1:35" ht="15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</row>
    <row r="168" spans="1:35" ht="15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</row>
    <row r="169" spans="1:35" ht="15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</row>
    <row r="170" spans="1:35" ht="15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</row>
    <row r="171" spans="1:35" ht="15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</row>
    <row r="172" spans="1:35" ht="15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</row>
    <row r="173" spans="1:35" ht="15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</row>
    <row r="174" spans="1:35" ht="15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</row>
    <row r="175" spans="1:35" ht="15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</row>
    <row r="176" spans="1:35" ht="15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</row>
    <row r="177" spans="1:35" ht="15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</row>
    <row r="178" spans="1:35" ht="15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</row>
    <row r="179" spans="1:35" ht="15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</row>
    <row r="180" spans="1:35" ht="15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</row>
    <row r="181" spans="1:35" ht="15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</row>
    <row r="182" spans="1:35" ht="15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</row>
    <row r="183" spans="1:35" ht="15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</row>
    <row r="184" spans="1:35" ht="15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</row>
    <row r="185" spans="1:35" ht="15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</row>
    <row r="186" spans="1:35" ht="15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</row>
    <row r="187" spans="1:35" ht="15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</row>
    <row r="188" spans="1:35" ht="15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</row>
    <row r="189" spans="1:35" ht="15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</row>
    <row r="190" spans="1:35" ht="15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</row>
    <row r="191" spans="1:35" ht="15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</row>
    <row r="192" spans="1:35" ht="15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</row>
    <row r="193" spans="1:35" ht="15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</row>
    <row r="194" spans="1:35" ht="15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</row>
    <row r="195" spans="1:35" ht="15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</row>
    <row r="196" spans="1:35" ht="15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</row>
    <row r="197" spans="1:35" ht="15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</row>
    <row r="198" spans="1:35" ht="15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</row>
    <row r="199" spans="1:35" ht="15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</row>
    <row r="200" spans="1:35" ht="15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</row>
    <row r="201" spans="1:35" ht="15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</row>
    <row r="202" spans="1:35" ht="15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</row>
    <row r="203" spans="1:35" ht="15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</row>
    <row r="204" spans="1:35" ht="15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</row>
    <row r="205" spans="1:35" ht="15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</row>
    <row r="206" spans="1:35" ht="15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</row>
    <row r="207" spans="1:35" ht="15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</row>
    <row r="208" spans="1:35" ht="15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</row>
    <row r="209" spans="1:35" ht="15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</row>
    <row r="210" spans="1:35" ht="15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</row>
    <row r="211" spans="1:35" ht="15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</row>
    <row r="212" spans="1:35" ht="15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</row>
    <row r="213" spans="1:35" ht="15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</row>
    <row r="214" spans="1:35" ht="15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</row>
    <row r="215" spans="1:35" ht="15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</row>
    <row r="216" spans="1:35" ht="15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</row>
    <row r="217" spans="1:35" ht="15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</row>
    <row r="218" spans="1:35" ht="15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</row>
    <row r="219" spans="1:35" ht="15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</row>
    <row r="220" spans="1:35" ht="15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</row>
    <row r="221" spans="1:35" ht="15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</row>
    <row r="222" spans="1:35" ht="15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</row>
    <row r="223" spans="1:35" ht="15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</row>
    <row r="224" spans="1:35" ht="15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4" priority="1" operator="equal">
      <formula>0</formula>
    </cfRule>
  </conditionalFormatting>
  <conditionalFormatting sqref="R7:R24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94"/>
  <sheetViews>
    <sheetView workbookViewId="0">
      <selection activeCell="D11" sqref="D11"/>
    </sheetView>
  </sheetViews>
  <sheetFormatPr defaultColWidth="12.59765625" defaultRowHeight="15" customHeight="1"/>
  <cols>
    <col min="1" max="1" width="8.59765625" customWidth="1"/>
    <col min="2" max="2" width="20.69921875" customWidth="1"/>
    <col min="3" max="3" width="32.59765625" customWidth="1"/>
    <col min="4" max="4" width="10.69921875" customWidth="1"/>
    <col min="5" max="5" width="11.5" customWidth="1"/>
  </cols>
  <sheetData>
    <row r="1" spans="1:5" ht="13.5" customHeight="1">
      <c r="A1" s="130" t="s">
        <v>65</v>
      </c>
      <c r="B1" s="109"/>
      <c r="C1" s="109"/>
      <c r="D1" s="109"/>
      <c r="E1" s="109"/>
    </row>
    <row r="2" spans="1:5" ht="75.75" customHeight="1">
      <c r="A2" s="40" t="s">
        <v>57</v>
      </c>
      <c r="B2" s="40" t="s">
        <v>58</v>
      </c>
      <c r="C2" s="40" t="s">
        <v>59</v>
      </c>
      <c r="D2" s="28" t="s">
        <v>60</v>
      </c>
      <c r="E2" s="63" t="s">
        <v>61</v>
      </c>
    </row>
    <row r="3" spans="1:5" ht="16.5" customHeight="1">
      <c r="A3" s="19">
        <v>1</v>
      </c>
      <c r="B3" s="89" t="s">
        <v>82</v>
      </c>
      <c r="C3" s="90" t="s">
        <v>83</v>
      </c>
      <c r="D3" s="62"/>
      <c r="E3" s="88" t="s">
        <v>123</v>
      </c>
    </row>
    <row r="4" spans="1:5" ht="16.5" customHeight="1">
      <c r="A4" s="19">
        <v>2</v>
      </c>
      <c r="B4" s="89" t="s">
        <v>84</v>
      </c>
      <c r="C4" s="89" t="s">
        <v>85</v>
      </c>
      <c r="D4" s="62"/>
      <c r="E4" s="88" t="s">
        <v>123</v>
      </c>
    </row>
    <row r="5" spans="1:5" ht="16.5" customHeight="1">
      <c r="A5" s="19">
        <v>3</v>
      </c>
      <c r="B5" s="71" t="s">
        <v>86</v>
      </c>
      <c r="C5" s="72" t="s">
        <v>87</v>
      </c>
      <c r="D5" s="62"/>
      <c r="E5" s="88" t="s">
        <v>123</v>
      </c>
    </row>
    <row r="6" spans="1:5" ht="16.5" customHeight="1">
      <c r="A6" s="19">
        <v>4</v>
      </c>
      <c r="B6" s="71" t="s">
        <v>88</v>
      </c>
      <c r="C6" s="73" t="s">
        <v>89</v>
      </c>
      <c r="D6" s="62"/>
      <c r="E6" s="88" t="s">
        <v>123</v>
      </c>
    </row>
    <row r="7" spans="1:5" ht="16.5" customHeight="1">
      <c r="A7" s="19">
        <v>5</v>
      </c>
      <c r="B7" s="71" t="s">
        <v>90</v>
      </c>
      <c r="C7" s="72" t="s">
        <v>91</v>
      </c>
      <c r="D7" s="62"/>
      <c r="E7" s="88" t="s">
        <v>123</v>
      </c>
    </row>
    <row r="8" spans="1:5" ht="16.5" customHeight="1">
      <c r="A8" s="19">
        <v>6</v>
      </c>
      <c r="B8" s="71" t="s">
        <v>92</v>
      </c>
      <c r="C8" s="72" t="s">
        <v>93</v>
      </c>
      <c r="D8" s="62"/>
      <c r="E8" s="88" t="s">
        <v>123</v>
      </c>
    </row>
    <row r="9" spans="1:5" ht="16.5" customHeight="1">
      <c r="A9" s="19">
        <v>7</v>
      </c>
      <c r="B9" s="71" t="s">
        <v>94</v>
      </c>
      <c r="C9" s="72" t="s">
        <v>95</v>
      </c>
      <c r="D9" s="62"/>
      <c r="E9" s="88" t="s">
        <v>123</v>
      </c>
    </row>
    <row r="10" spans="1:5" ht="16.5" customHeight="1">
      <c r="A10" s="19">
        <v>8</v>
      </c>
      <c r="B10" s="71" t="s">
        <v>96</v>
      </c>
      <c r="C10" s="73" t="s">
        <v>97</v>
      </c>
      <c r="D10" s="62"/>
      <c r="E10" s="88" t="s">
        <v>123</v>
      </c>
    </row>
    <row r="11" spans="1:5" ht="16.5" customHeight="1">
      <c r="A11" s="19">
        <v>9</v>
      </c>
      <c r="B11" s="71" t="s">
        <v>98</v>
      </c>
      <c r="C11" s="72" t="s">
        <v>99</v>
      </c>
      <c r="D11" s="62"/>
      <c r="E11" s="88" t="s">
        <v>123</v>
      </c>
    </row>
    <row r="12" spans="1:5" ht="16.5" customHeight="1">
      <c r="A12" s="19">
        <v>10</v>
      </c>
      <c r="B12" s="71" t="s">
        <v>100</v>
      </c>
      <c r="C12" s="72" t="s">
        <v>101</v>
      </c>
      <c r="D12" s="62"/>
      <c r="E12" s="88" t="s">
        <v>123</v>
      </c>
    </row>
    <row r="13" spans="1:5" ht="16.5" customHeight="1">
      <c r="A13" s="19">
        <v>11</v>
      </c>
      <c r="B13" s="71" t="s">
        <v>102</v>
      </c>
      <c r="C13" s="72" t="s">
        <v>103</v>
      </c>
      <c r="D13" s="62"/>
      <c r="E13" s="88" t="s">
        <v>123</v>
      </c>
    </row>
    <row r="14" spans="1:5" ht="16.5" customHeight="1">
      <c r="A14" s="19">
        <v>12</v>
      </c>
      <c r="B14" s="71" t="s">
        <v>104</v>
      </c>
      <c r="C14" s="72" t="s">
        <v>105</v>
      </c>
      <c r="D14" s="62"/>
      <c r="E14" s="88" t="s">
        <v>123</v>
      </c>
    </row>
    <row r="15" spans="1:5" ht="16.5" customHeight="1">
      <c r="A15" s="19">
        <v>13</v>
      </c>
      <c r="B15" s="71" t="s">
        <v>106</v>
      </c>
      <c r="C15" s="72" t="s">
        <v>107</v>
      </c>
      <c r="D15" s="62"/>
      <c r="E15" s="88" t="s">
        <v>123</v>
      </c>
    </row>
    <row r="16" spans="1:5" ht="16.5" customHeight="1">
      <c r="A16" s="19">
        <v>14</v>
      </c>
      <c r="B16" s="71" t="s">
        <v>108</v>
      </c>
      <c r="C16" s="72" t="s">
        <v>109</v>
      </c>
      <c r="D16" s="62"/>
      <c r="E16" s="88" t="s">
        <v>123</v>
      </c>
    </row>
    <row r="17" spans="1:5" ht="16.5" customHeight="1">
      <c r="A17" s="19">
        <v>15</v>
      </c>
      <c r="B17" s="71" t="s">
        <v>110</v>
      </c>
      <c r="C17" s="72" t="s">
        <v>111</v>
      </c>
      <c r="D17" s="62"/>
      <c r="E17" s="88" t="s">
        <v>123</v>
      </c>
    </row>
    <row r="18" spans="1:5" ht="16.5" customHeight="1">
      <c r="A18" s="19">
        <v>16</v>
      </c>
      <c r="B18" s="71" t="s">
        <v>112</v>
      </c>
      <c r="C18" s="74" t="s">
        <v>113</v>
      </c>
      <c r="D18" s="62"/>
      <c r="E18" s="88" t="s">
        <v>123</v>
      </c>
    </row>
    <row r="19" spans="1:5" ht="16.5" customHeight="1">
      <c r="A19" s="19">
        <v>17</v>
      </c>
      <c r="B19" s="71" t="s">
        <v>114</v>
      </c>
      <c r="C19" s="72" t="s">
        <v>115</v>
      </c>
      <c r="D19" s="62"/>
      <c r="E19" s="88" t="s">
        <v>123</v>
      </c>
    </row>
    <row r="20" spans="1:5" ht="28.5" customHeight="1">
      <c r="A20" s="19">
        <v>18</v>
      </c>
      <c r="B20" s="72" t="s">
        <v>116</v>
      </c>
      <c r="C20" s="72" t="s">
        <v>117</v>
      </c>
      <c r="D20" s="62"/>
      <c r="E20" s="88" t="s">
        <v>123</v>
      </c>
    </row>
    <row r="21" spans="1:5" ht="13.5" customHeight="1">
      <c r="E21" s="42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94"/>
  <sheetViews>
    <sheetView workbookViewId="0">
      <selection activeCell="D5" sqref="D5:D6"/>
    </sheetView>
  </sheetViews>
  <sheetFormatPr defaultColWidth="12.59765625" defaultRowHeight="15" customHeight="1"/>
  <cols>
    <col min="1" max="1" width="5.69921875" customWidth="1"/>
    <col min="2" max="2" width="13.5" customWidth="1"/>
    <col min="3" max="3" width="27.8984375" customWidth="1"/>
    <col min="4" max="4" width="14.3984375" customWidth="1"/>
    <col min="5" max="13" width="12.09765625" customWidth="1"/>
    <col min="14" max="15" width="8" customWidth="1"/>
    <col min="16" max="25" width="7.59765625" customWidth="1"/>
  </cols>
  <sheetData>
    <row r="1" spans="1:26" ht="19.5" customHeight="1">
      <c r="A1" s="114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</row>
    <row r="2" spans="1:26" ht="19.5" customHeight="1">
      <c r="A2" s="114" t="s">
        <v>66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1:26" ht="19.5" customHeight="1">
      <c r="A3" s="114" t="s">
        <v>81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6"/>
    </row>
    <row r="4" spans="1:26" ht="19.5" customHeight="1">
      <c r="A4" s="114" t="s">
        <v>124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6" ht="19.5" customHeight="1">
      <c r="A5" s="128" t="s">
        <v>19</v>
      </c>
      <c r="B5" s="127" t="s">
        <v>20</v>
      </c>
      <c r="C5" s="32" t="s">
        <v>21</v>
      </c>
      <c r="D5" s="128" t="s">
        <v>130</v>
      </c>
      <c r="E5" s="128" t="s">
        <v>131</v>
      </c>
      <c r="F5" s="128" t="s">
        <v>132</v>
      </c>
      <c r="G5" s="128" t="s">
        <v>133</v>
      </c>
      <c r="H5" s="128" t="s">
        <v>134</v>
      </c>
      <c r="I5" s="114" t="s">
        <v>67</v>
      </c>
      <c r="J5" s="95"/>
      <c r="K5" s="95"/>
      <c r="L5" s="95"/>
      <c r="M5" s="96"/>
      <c r="N5" s="128" t="s">
        <v>24</v>
      </c>
      <c r="O5" s="128" t="s">
        <v>24</v>
      </c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6" ht="19.5" customHeight="1">
      <c r="A6" s="129"/>
      <c r="B6" s="129"/>
      <c r="C6" s="32" t="s">
        <v>49</v>
      </c>
      <c r="D6" s="112"/>
      <c r="E6" s="112"/>
      <c r="F6" s="112"/>
      <c r="G6" s="112"/>
      <c r="H6" s="112"/>
      <c r="I6" s="128" t="s">
        <v>130</v>
      </c>
      <c r="J6" s="128" t="s">
        <v>131</v>
      </c>
      <c r="K6" s="128" t="s">
        <v>132</v>
      </c>
      <c r="L6" s="128" t="s">
        <v>133</v>
      </c>
      <c r="M6" s="128" t="s">
        <v>134</v>
      </c>
      <c r="N6" s="129"/>
      <c r="O6" s="12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9"/>
      <c r="B7" s="129"/>
      <c r="C7" s="32"/>
      <c r="D7" s="32" t="s">
        <v>24</v>
      </c>
      <c r="E7" s="32" t="s">
        <v>24</v>
      </c>
      <c r="F7" s="32" t="s">
        <v>24</v>
      </c>
      <c r="G7" s="32" t="s">
        <v>24</v>
      </c>
      <c r="H7" s="32" t="s">
        <v>24</v>
      </c>
      <c r="I7" s="112"/>
      <c r="J7" s="112"/>
      <c r="K7" s="112"/>
      <c r="L7" s="112"/>
      <c r="M7" s="112"/>
      <c r="N7" s="112"/>
      <c r="O7" s="112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12"/>
      <c r="B8" s="112"/>
      <c r="C8" s="32" t="s">
        <v>26</v>
      </c>
      <c r="D8" s="32">
        <f>' MID Term 1'!D6+'MID Term 2'!D6</f>
        <v>28</v>
      </c>
      <c r="E8" s="32">
        <f>' MID Term 1'!H6+'MID Term 2'!E6</f>
        <v>28</v>
      </c>
      <c r="F8" s="32">
        <f>' MID Term 1'!L6+'MID Term 2'!F6</f>
        <v>28</v>
      </c>
      <c r="G8" s="32">
        <f>' MID Term 1'!P6+'MID Term 2'!J6</f>
        <v>28</v>
      </c>
      <c r="H8" s="32">
        <f>' MID Term 1'!Q6+'MID Term 2'!N6</f>
        <v>28</v>
      </c>
      <c r="I8" s="131">
        <v>0.75</v>
      </c>
      <c r="J8" s="131">
        <v>0.75</v>
      </c>
      <c r="K8" s="131">
        <v>0.75</v>
      </c>
      <c r="L8" s="131">
        <v>0.75</v>
      </c>
      <c r="M8" s="131">
        <v>0.75</v>
      </c>
      <c r="N8" s="128">
        <f>SUM(D8:H8)</f>
        <v>140</v>
      </c>
      <c r="O8" s="12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4" t="s">
        <v>29</v>
      </c>
      <c r="B9" s="95"/>
      <c r="C9" s="96"/>
      <c r="D9" s="49">
        <v>0.75</v>
      </c>
      <c r="E9" s="49">
        <v>0.75</v>
      </c>
      <c r="F9" s="49">
        <v>0.75</v>
      </c>
      <c r="G9" s="49">
        <v>0.75</v>
      </c>
      <c r="H9" s="49">
        <v>0.75</v>
      </c>
      <c r="I9" s="112"/>
      <c r="J9" s="112"/>
      <c r="K9" s="112"/>
      <c r="L9" s="112"/>
      <c r="M9" s="112"/>
      <c r="N9" s="112"/>
      <c r="O9" s="112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26.4" customHeight="1">
      <c r="A10" s="19">
        <v>1</v>
      </c>
      <c r="B10" s="89" t="s">
        <v>82</v>
      </c>
      <c r="C10" s="90" t="s">
        <v>83</v>
      </c>
      <c r="D10" s="34">
        <v>25</v>
      </c>
      <c r="E10" s="34">
        <f>' MID Term 1'!H7</f>
        <v>20</v>
      </c>
      <c r="F10" s="34">
        <f>' MID Term 1'!L7+'MID Term 2'!F7</f>
        <v>23</v>
      </c>
      <c r="G10" s="50">
        <f>'MID Term 2'!J7</f>
        <v>25</v>
      </c>
      <c r="H10" s="34">
        <f>'MID Term 2'!N7</f>
        <v>27</v>
      </c>
      <c r="I10" s="34">
        <f t="shared" ref="I10:I27" si="0">IF((D10/$D$8)&gt;=$I$8,1,0)</f>
        <v>1</v>
      </c>
      <c r="J10" s="34">
        <f t="shared" ref="J10:J27" si="1">IF((E10/$E$8)&gt;=$J$8,1,0)</f>
        <v>0</v>
      </c>
      <c r="K10" s="34">
        <f t="shared" ref="K10:K27" si="2">IF((F10/$F$8)&gt;=$K$8,1,0)</f>
        <v>1</v>
      </c>
      <c r="L10" s="34">
        <f t="shared" ref="L10:L27" si="3">IF((G10/$G$8)&gt;=$L$8,1,0)</f>
        <v>1</v>
      </c>
      <c r="M10" s="34">
        <f t="shared" ref="M10:M27" si="4">IF((H10/$H$8)&gt;=$M$8,1,0)</f>
        <v>1</v>
      </c>
      <c r="N10" s="34">
        <f t="shared" ref="N10:N27" si="5">SUM(D10:H10)</f>
        <v>120</v>
      </c>
      <c r="O10" s="34">
        <f t="shared" ref="O10:O27" si="6">ROUND(N10/2,0)</f>
        <v>60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19">
        <v>2</v>
      </c>
      <c r="B11" s="89" t="s">
        <v>84</v>
      </c>
      <c r="C11" s="89" t="s">
        <v>85</v>
      </c>
      <c r="D11" s="34">
        <v>23</v>
      </c>
      <c r="E11" s="34">
        <f>' MID Term 1'!H8</f>
        <v>27</v>
      </c>
      <c r="F11" s="34">
        <f>' MID Term 1'!L8+'MID Term 2'!F8</f>
        <v>23</v>
      </c>
      <c r="G11" s="50">
        <f>'MID Term 2'!J8</f>
        <v>23</v>
      </c>
      <c r="H11" s="34">
        <f>'MID Term 2'!N8</f>
        <v>24</v>
      </c>
      <c r="I11" s="34">
        <f t="shared" si="0"/>
        <v>1</v>
      </c>
      <c r="J11" s="34">
        <f t="shared" si="1"/>
        <v>1</v>
      </c>
      <c r="K11" s="34">
        <f t="shared" si="2"/>
        <v>1</v>
      </c>
      <c r="L11" s="34">
        <f t="shared" si="3"/>
        <v>1</v>
      </c>
      <c r="M11" s="34">
        <f t="shared" si="4"/>
        <v>1</v>
      </c>
      <c r="N11" s="34">
        <f t="shared" si="5"/>
        <v>120</v>
      </c>
      <c r="O11" s="34">
        <f t="shared" si="6"/>
        <v>60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19">
        <v>3</v>
      </c>
      <c r="B12" s="71" t="s">
        <v>86</v>
      </c>
      <c r="C12" s="72" t="s">
        <v>87</v>
      </c>
      <c r="D12" s="34">
        <f>' MID Term 1'!D9</f>
        <v>27</v>
      </c>
      <c r="E12" s="34">
        <f>' MID Term 1'!H9</f>
        <v>28</v>
      </c>
      <c r="F12" s="34">
        <f>' MID Term 1'!L9+'MID Term 2'!F9</f>
        <v>21</v>
      </c>
      <c r="G12" s="50">
        <f>'MID Term 2'!J9</f>
        <v>24</v>
      </c>
      <c r="H12" s="34">
        <f>'MID Term 2'!N9</f>
        <v>23</v>
      </c>
      <c r="I12" s="34">
        <f t="shared" si="0"/>
        <v>1</v>
      </c>
      <c r="J12" s="34">
        <f t="shared" si="1"/>
        <v>1</v>
      </c>
      <c r="K12" s="34">
        <f t="shared" si="2"/>
        <v>1</v>
      </c>
      <c r="L12" s="34">
        <f t="shared" si="3"/>
        <v>1</v>
      </c>
      <c r="M12" s="34">
        <f t="shared" si="4"/>
        <v>1</v>
      </c>
      <c r="N12" s="34">
        <f t="shared" si="5"/>
        <v>123</v>
      </c>
      <c r="O12" s="34">
        <f t="shared" si="6"/>
        <v>62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2"/>
    </row>
    <row r="13" spans="1:26" ht="19.5" customHeight="1">
      <c r="A13" s="19">
        <v>4</v>
      </c>
      <c r="B13" s="71" t="s">
        <v>88</v>
      </c>
      <c r="C13" s="73" t="s">
        <v>89</v>
      </c>
      <c r="D13" s="34">
        <v>22</v>
      </c>
      <c r="E13" s="34">
        <f>' MID Term 1'!H10</f>
        <v>27</v>
      </c>
      <c r="F13" s="34">
        <f>' MID Term 1'!L10+'MID Term 2'!F10</f>
        <v>24</v>
      </c>
      <c r="G13" s="50">
        <f>'MID Term 2'!J10</f>
        <v>24</v>
      </c>
      <c r="H13" s="34">
        <f>'MID Term 2'!N10</f>
        <v>22</v>
      </c>
      <c r="I13" s="34">
        <f t="shared" si="0"/>
        <v>1</v>
      </c>
      <c r="J13" s="34">
        <f t="shared" si="1"/>
        <v>1</v>
      </c>
      <c r="K13" s="34">
        <f t="shared" si="2"/>
        <v>1</v>
      </c>
      <c r="L13" s="34">
        <f t="shared" si="3"/>
        <v>1</v>
      </c>
      <c r="M13" s="34">
        <f t="shared" si="4"/>
        <v>1</v>
      </c>
      <c r="N13" s="34">
        <f t="shared" si="5"/>
        <v>119</v>
      </c>
      <c r="O13" s="34">
        <f t="shared" si="6"/>
        <v>60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2"/>
    </row>
    <row r="14" spans="1:26" ht="19.5" customHeight="1">
      <c r="A14" s="19">
        <v>5</v>
      </c>
      <c r="B14" s="71" t="s">
        <v>90</v>
      </c>
      <c r="C14" s="72" t="s">
        <v>91</v>
      </c>
      <c r="D14" s="34">
        <v>22</v>
      </c>
      <c r="E14" s="34">
        <f>' MID Term 1'!H11</f>
        <v>27</v>
      </c>
      <c r="F14" s="34">
        <f>' MID Term 1'!L11+'MID Term 2'!F11</f>
        <v>23</v>
      </c>
      <c r="G14" s="50">
        <f>'MID Term 2'!J11</f>
        <v>27</v>
      </c>
      <c r="H14" s="34">
        <f>'MID Term 2'!N11</f>
        <v>21</v>
      </c>
      <c r="I14" s="34">
        <f t="shared" si="0"/>
        <v>1</v>
      </c>
      <c r="J14" s="34">
        <f t="shared" si="1"/>
        <v>1</v>
      </c>
      <c r="K14" s="34">
        <f t="shared" si="2"/>
        <v>1</v>
      </c>
      <c r="L14" s="34">
        <f t="shared" si="3"/>
        <v>1</v>
      </c>
      <c r="M14" s="34">
        <f t="shared" si="4"/>
        <v>1</v>
      </c>
      <c r="N14" s="34">
        <f t="shared" si="5"/>
        <v>120</v>
      </c>
      <c r="O14" s="34">
        <f t="shared" si="6"/>
        <v>60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2"/>
    </row>
    <row r="15" spans="1:26" ht="19.5" customHeight="1">
      <c r="A15" s="19">
        <v>6</v>
      </c>
      <c r="B15" s="71" t="s">
        <v>92</v>
      </c>
      <c r="C15" s="72" t="s">
        <v>93</v>
      </c>
      <c r="D15" s="34">
        <v>27</v>
      </c>
      <c r="E15" s="34">
        <v>25</v>
      </c>
      <c r="F15" s="34">
        <f>' MID Term 1'!L12+'MID Term 2'!F12</f>
        <v>27</v>
      </c>
      <c r="G15" s="50">
        <f>'MID Term 2'!J12</f>
        <v>25</v>
      </c>
      <c r="H15" s="34">
        <f>'MID Term 2'!N12</f>
        <v>25</v>
      </c>
      <c r="I15" s="34">
        <f t="shared" si="0"/>
        <v>1</v>
      </c>
      <c r="J15" s="34">
        <f t="shared" si="1"/>
        <v>1</v>
      </c>
      <c r="K15" s="34">
        <f t="shared" si="2"/>
        <v>1</v>
      </c>
      <c r="L15" s="34">
        <f t="shared" si="3"/>
        <v>1</v>
      </c>
      <c r="M15" s="34">
        <f t="shared" si="4"/>
        <v>1</v>
      </c>
      <c r="N15" s="34">
        <f t="shared" si="5"/>
        <v>129</v>
      </c>
      <c r="O15" s="34">
        <f t="shared" si="6"/>
        <v>65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2"/>
    </row>
    <row r="16" spans="1:26" ht="19.5" customHeight="1">
      <c r="A16" s="19">
        <v>7</v>
      </c>
      <c r="B16" s="71" t="s">
        <v>94</v>
      </c>
      <c r="C16" s="72" t="s">
        <v>95</v>
      </c>
      <c r="D16" s="34">
        <f>' MID Term 1'!D13</f>
        <v>26</v>
      </c>
      <c r="E16" s="34">
        <f>' MID Term 1'!H13</f>
        <v>26</v>
      </c>
      <c r="F16" s="34">
        <f>' MID Term 1'!L13+'MID Term 2'!F13</f>
        <v>25</v>
      </c>
      <c r="G16" s="50">
        <f>'MID Term 2'!J13</f>
        <v>20</v>
      </c>
      <c r="H16" s="34">
        <f>'MID Term 2'!N13</f>
        <v>27</v>
      </c>
      <c r="I16" s="34">
        <f t="shared" si="0"/>
        <v>1</v>
      </c>
      <c r="J16" s="34">
        <f t="shared" si="1"/>
        <v>1</v>
      </c>
      <c r="K16" s="34">
        <f t="shared" si="2"/>
        <v>1</v>
      </c>
      <c r="L16" s="34">
        <f t="shared" si="3"/>
        <v>0</v>
      </c>
      <c r="M16" s="34">
        <f t="shared" si="4"/>
        <v>1</v>
      </c>
      <c r="N16" s="34">
        <f t="shared" si="5"/>
        <v>124</v>
      </c>
      <c r="O16" s="34">
        <f t="shared" si="6"/>
        <v>62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2"/>
    </row>
    <row r="17" spans="1:26" ht="19.5" customHeight="1">
      <c r="A17" s="19">
        <v>8</v>
      </c>
      <c r="B17" s="71" t="s">
        <v>96</v>
      </c>
      <c r="C17" s="73" t="s">
        <v>97</v>
      </c>
      <c r="D17" s="34">
        <f>' MID Term 1'!D14</f>
        <v>27</v>
      </c>
      <c r="E17" s="34">
        <f>' MID Term 1'!H14</f>
        <v>26</v>
      </c>
      <c r="F17" s="34">
        <f>' MID Term 1'!L14+'MID Term 2'!F14</f>
        <v>23</v>
      </c>
      <c r="G17" s="50">
        <f>'MID Term 2'!J14</f>
        <v>22</v>
      </c>
      <c r="H17" s="34">
        <f>'MID Term 2'!N14</f>
        <v>26</v>
      </c>
      <c r="I17" s="34">
        <f t="shared" si="0"/>
        <v>1</v>
      </c>
      <c r="J17" s="34">
        <f t="shared" si="1"/>
        <v>1</v>
      </c>
      <c r="K17" s="34">
        <f t="shared" si="2"/>
        <v>1</v>
      </c>
      <c r="L17" s="34">
        <f t="shared" si="3"/>
        <v>1</v>
      </c>
      <c r="M17" s="34">
        <f t="shared" si="4"/>
        <v>1</v>
      </c>
      <c r="N17" s="34">
        <f t="shared" si="5"/>
        <v>124</v>
      </c>
      <c r="O17" s="34">
        <f t="shared" si="6"/>
        <v>62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2"/>
    </row>
    <row r="18" spans="1:26" ht="19.5" customHeight="1">
      <c r="A18" s="19">
        <v>9</v>
      </c>
      <c r="B18" s="71" t="s">
        <v>98</v>
      </c>
      <c r="C18" s="72" t="s">
        <v>99</v>
      </c>
      <c r="D18" s="34">
        <v>25</v>
      </c>
      <c r="E18" s="34">
        <v>27</v>
      </c>
      <c r="F18" s="34">
        <f>' MID Term 1'!L15+'MID Term 2'!F15</f>
        <v>27</v>
      </c>
      <c r="G18" s="50">
        <f>'MID Term 2'!J15</f>
        <v>23</v>
      </c>
      <c r="H18" s="34">
        <f>'MID Term 2'!N15</f>
        <v>23</v>
      </c>
      <c r="I18" s="34">
        <f t="shared" si="0"/>
        <v>1</v>
      </c>
      <c r="J18" s="34">
        <f t="shared" si="1"/>
        <v>1</v>
      </c>
      <c r="K18" s="34">
        <f t="shared" si="2"/>
        <v>1</v>
      </c>
      <c r="L18" s="34">
        <f t="shared" si="3"/>
        <v>1</v>
      </c>
      <c r="M18" s="34">
        <f t="shared" si="4"/>
        <v>1</v>
      </c>
      <c r="N18" s="34">
        <f t="shared" si="5"/>
        <v>125</v>
      </c>
      <c r="O18" s="34">
        <f t="shared" si="6"/>
        <v>63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2"/>
    </row>
    <row r="19" spans="1:26" ht="19.5" customHeight="1">
      <c r="A19" s="19">
        <v>10</v>
      </c>
      <c r="B19" s="71" t="s">
        <v>100</v>
      </c>
      <c r="C19" s="72" t="s">
        <v>101</v>
      </c>
      <c r="D19" s="34">
        <f>' MID Term 1'!D16</f>
        <v>25</v>
      </c>
      <c r="E19" s="34">
        <f>' MID Term 1'!H16</f>
        <v>25</v>
      </c>
      <c r="F19" s="34">
        <f>' MID Term 1'!L16+'MID Term 2'!F16</f>
        <v>22</v>
      </c>
      <c r="G19" s="50">
        <f>'MID Term 2'!J16</f>
        <v>24</v>
      </c>
      <c r="H19" s="34">
        <f>'MID Term 2'!N16</f>
        <v>22</v>
      </c>
      <c r="I19" s="34">
        <f t="shared" si="0"/>
        <v>1</v>
      </c>
      <c r="J19" s="34">
        <f t="shared" si="1"/>
        <v>1</v>
      </c>
      <c r="K19" s="34">
        <f t="shared" si="2"/>
        <v>1</v>
      </c>
      <c r="L19" s="34">
        <f t="shared" si="3"/>
        <v>1</v>
      </c>
      <c r="M19" s="34">
        <f t="shared" si="4"/>
        <v>1</v>
      </c>
      <c r="N19" s="34">
        <f t="shared" si="5"/>
        <v>118</v>
      </c>
      <c r="O19" s="34">
        <f t="shared" si="6"/>
        <v>59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2"/>
    </row>
    <row r="20" spans="1:26" ht="19.5" customHeight="1">
      <c r="A20" s="19">
        <v>11</v>
      </c>
      <c r="B20" s="71" t="s">
        <v>102</v>
      </c>
      <c r="C20" s="72" t="s">
        <v>103</v>
      </c>
      <c r="D20" s="34">
        <f>' MID Term 1'!D17</f>
        <v>26</v>
      </c>
      <c r="E20" s="34">
        <f>' MID Term 1'!H17</f>
        <v>24</v>
      </c>
      <c r="F20" s="34">
        <f>' MID Term 1'!L17+'MID Term 2'!F17</f>
        <v>22</v>
      </c>
      <c r="G20" s="50">
        <f>'MID Term 2'!J17</f>
        <v>26</v>
      </c>
      <c r="H20" s="34">
        <f>'MID Term 2'!N17</f>
        <v>28</v>
      </c>
      <c r="I20" s="34">
        <f t="shared" si="0"/>
        <v>1</v>
      </c>
      <c r="J20" s="34">
        <f t="shared" si="1"/>
        <v>1</v>
      </c>
      <c r="K20" s="34">
        <f t="shared" si="2"/>
        <v>1</v>
      </c>
      <c r="L20" s="34">
        <f t="shared" si="3"/>
        <v>1</v>
      </c>
      <c r="M20" s="34">
        <f t="shared" si="4"/>
        <v>1</v>
      </c>
      <c r="N20" s="34">
        <f t="shared" si="5"/>
        <v>126</v>
      </c>
      <c r="O20" s="34">
        <f t="shared" si="6"/>
        <v>63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2"/>
    </row>
    <row r="21" spans="1:26" ht="19.5" customHeight="1">
      <c r="A21" s="19">
        <v>12</v>
      </c>
      <c r="B21" s="71" t="s">
        <v>104</v>
      </c>
      <c r="C21" s="72" t="s">
        <v>105</v>
      </c>
      <c r="D21" s="34">
        <f>' MID Term 1'!D18</f>
        <v>28</v>
      </c>
      <c r="E21" s="34">
        <f>' MID Term 1'!H18</f>
        <v>25</v>
      </c>
      <c r="F21" s="34">
        <f>' MID Term 1'!L18+'MID Term 2'!F18</f>
        <v>24</v>
      </c>
      <c r="G21" s="50">
        <f>'MID Term 2'!J18</f>
        <v>27</v>
      </c>
      <c r="H21" s="34">
        <f>'MID Term 2'!N18</f>
        <v>24</v>
      </c>
      <c r="I21" s="34">
        <f t="shared" si="0"/>
        <v>1</v>
      </c>
      <c r="J21" s="34">
        <f t="shared" si="1"/>
        <v>1</v>
      </c>
      <c r="K21" s="34">
        <f t="shared" si="2"/>
        <v>1</v>
      </c>
      <c r="L21" s="34">
        <f t="shared" si="3"/>
        <v>1</v>
      </c>
      <c r="M21" s="34">
        <f t="shared" si="4"/>
        <v>1</v>
      </c>
      <c r="N21" s="34">
        <f t="shared" si="5"/>
        <v>128</v>
      </c>
      <c r="O21" s="34">
        <f t="shared" si="6"/>
        <v>64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2"/>
    </row>
    <row r="22" spans="1:26" ht="19.5" customHeight="1">
      <c r="A22" s="19">
        <v>13</v>
      </c>
      <c r="B22" s="71" t="s">
        <v>106</v>
      </c>
      <c r="C22" s="72" t="s">
        <v>107</v>
      </c>
      <c r="D22" s="34">
        <f>' MID Term 1'!D19</f>
        <v>28</v>
      </c>
      <c r="E22" s="34">
        <f>' MID Term 1'!H19</f>
        <v>29</v>
      </c>
      <c r="F22" s="34">
        <f>' MID Term 1'!L19+'MID Term 2'!F19</f>
        <v>24</v>
      </c>
      <c r="G22" s="50">
        <f>'MID Term 2'!J19</f>
        <v>22</v>
      </c>
      <c r="H22" s="34">
        <f>'MID Term 2'!N19</f>
        <v>26</v>
      </c>
      <c r="I22" s="34">
        <f t="shared" si="0"/>
        <v>1</v>
      </c>
      <c r="J22" s="34">
        <f t="shared" si="1"/>
        <v>1</v>
      </c>
      <c r="K22" s="34">
        <f t="shared" si="2"/>
        <v>1</v>
      </c>
      <c r="L22" s="34">
        <f t="shared" si="3"/>
        <v>1</v>
      </c>
      <c r="M22" s="34">
        <f t="shared" si="4"/>
        <v>1</v>
      </c>
      <c r="N22" s="34">
        <f t="shared" si="5"/>
        <v>129</v>
      </c>
      <c r="O22" s="34">
        <f t="shared" si="6"/>
        <v>65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19">
        <v>14</v>
      </c>
      <c r="B23" s="71" t="s">
        <v>108</v>
      </c>
      <c r="C23" s="72" t="s">
        <v>109</v>
      </c>
      <c r="D23" s="34">
        <f>' MID Term 1'!D20</f>
        <v>26</v>
      </c>
      <c r="E23" s="34">
        <f>' MID Term 1'!H20</f>
        <v>24</v>
      </c>
      <c r="F23" s="34">
        <f>' MID Term 1'!L20+'MID Term 2'!F20</f>
        <v>22</v>
      </c>
      <c r="G23" s="50">
        <f>'MID Term 2'!J20</f>
        <v>23</v>
      </c>
      <c r="H23" s="34">
        <f>'MID Term 2'!N20</f>
        <v>24</v>
      </c>
      <c r="I23" s="34">
        <f t="shared" si="0"/>
        <v>1</v>
      </c>
      <c r="J23" s="34">
        <f t="shared" si="1"/>
        <v>1</v>
      </c>
      <c r="K23" s="34">
        <f t="shared" si="2"/>
        <v>1</v>
      </c>
      <c r="L23" s="34">
        <f t="shared" si="3"/>
        <v>1</v>
      </c>
      <c r="M23" s="34">
        <f t="shared" si="4"/>
        <v>1</v>
      </c>
      <c r="N23" s="34">
        <f t="shared" si="5"/>
        <v>119</v>
      </c>
      <c r="O23" s="34">
        <f t="shared" si="6"/>
        <v>60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9">
        <v>15</v>
      </c>
      <c r="B24" s="71" t="s">
        <v>110</v>
      </c>
      <c r="C24" s="72" t="s">
        <v>111</v>
      </c>
      <c r="D24" s="34">
        <f>' MID Term 1'!D21</f>
        <v>20</v>
      </c>
      <c r="E24" s="34">
        <f>' MID Term 1'!H21</f>
        <v>20</v>
      </c>
      <c r="F24" s="34">
        <f>' MID Term 1'!L21+'MID Term 2'!F21</f>
        <v>25</v>
      </c>
      <c r="G24" s="50">
        <f>'MID Term 2'!J21</f>
        <v>25</v>
      </c>
      <c r="H24" s="34">
        <f>'MID Term 2'!N21</f>
        <v>25</v>
      </c>
      <c r="I24" s="34">
        <f t="shared" si="0"/>
        <v>0</v>
      </c>
      <c r="J24" s="34">
        <f t="shared" si="1"/>
        <v>0</v>
      </c>
      <c r="K24" s="34">
        <f t="shared" si="2"/>
        <v>1</v>
      </c>
      <c r="L24" s="34">
        <f t="shared" si="3"/>
        <v>1</v>
      </c>
      <c r="M24" s="34">
        <f t="shared" si="4"/>
        <v>1</v>
      </c>
      <c r="N24" s="34">
        <f t="shared" si="5"/>
        <v>115</v>
      </c>
      <c r="O24" s="34">
        <f t="shared" si="6"/>
        <v>58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9">
        <v>16</v>
      </c>
      <c r="B25" s="71" t="s">
        <v>112</v>
      </c>
      <c r="C25" s="74" t="s">
        <v>113</v>
      </c>
      <c r="D25" s="34">
        <f>' MID Term 1'!D22</f>
        <v>26</v>
      </c>
      <c r="E25" s="34">
        <f>' MID Term 1'!H22</f>
        <v>29</v>
      </c>
      <c r="F25" s="34">
        <f>' MID Term 1'!L22+'MID Term 2'!F22</f>
        <v>22</v>
      </c>
      <c r="G25" s="50">
        <f>'MID Term 2'!J22</f>
        <v>26</v>
      </c>
      <c r="H25" s="34">
        <f>'MID Term 2'!N22</f>
        <v>22</v>
      </c>
      <c r="I25" s="34">
        <f t="shared" si="0"/>
        <v>1</v>
      </c>
      <c r="J25" s="34">
        <f t="shared" si="1"/>
        <v>1</v>
      </c>
      <c r="K25" s="34">
        <f t="shared" si="2"/>
        <v>1</v>
      </c>
      <c r="L25" s="34">
        <f t="shared" si="3"/>
        <v>1</v>
      </c>
      <c r="M25" s="34">
        <f t="shared" si="4"/>
        <v>1</v>
      </c>
      <c r="N25" s="34">
        <f t="shared" si="5"/>
        <v>125</v>
      </c>
      <c r="O25" s="34">
        <f t="shared" si="6"/>
        <v>63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9">
        <v>17</v>
      </c>
      <c r="B26" s="71" t="s">
        <v>114</v>
      </c>
      <c r="C26" s="72" t="s">
        <v>115</v>
      </c>
      <c r="D26" s="34">
        <f>' MID Term 1'!D23</f>
        <v>28</v>
      </c>
      <c r="E26" s="34">
        <v>26</v>
      </c>
      <c r="F26" s="34">
        <f>' MID Term 1'!L23+'MID Term 2'!F23</f>
        <v>25</v>
      </c>
      <c r="G26" s="50">
        <f>'MID Term 2'!J23</f>
        <v>22</v>
      </c>
      <c r="H26" s="34">
        <f>'MID Term 2'!N23</f>
        <v>27</v>
      </c>
      <c r="I26" s="34">
        <f t="shared" si="0"/>
        <v>1</v>
      </c>
      <c r="J26" s="34">
        <f t="shared" si="1"/>
        <v>1</v>
      </c>
      <c r="K26" s="34">
        <f t="shared" si="2"/>
        <v>1</v>
      </c>
      <c r="L26" s="34">
        <f t="shared" si="3"/>
        <v>1</v>
      </c>
      <c r="M26" s="34">
        <f t="shared" si="4"/>
        <v>1</v>
      </c>
      <c r="N26" s="34">
        <f t="shared" si="5"/>
        <v>128</v>
      </c>
      <c r="O26" s="34">
        <f t="shared" si="6"/>
        <v>64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19">
        <v>18</v>
      </c>
      <c r="B27" s="72" t="s">
        <v>116</v>
      </c>
      <c r="C27" s="72" t="s">
        <v>117</v>
      </c>
      <c r="D27" s="34">
        <f>' MID Term 1'!D24</f>
        <v>25</v>
      </c>
      <c r="E27" s="34">
        <f>' MID Term 1'!H24</f>
        <v>29</v>
      </c>
      <c r="F27" s="34">
        <f>' MID Term 1'!L24+'MID Term 2'!F24</f>
        <v>25</v>
      </c>
      <c r="G27" s="50">
        <f>'MID Term 2'!J24</f>
        <v>25</v>
      </c>
      <c r="H27" s="34">
        <f>'MID Term 2'!N24</f>
        <v>23</v>
      </c>
      <c r="I27" s="34">
        <f t="shared" si="0"/>
        <v>1</v>
      </c>
      <c r="J27" s="34">
        <f t="shared" si="1"/>
        <v>1</v>
      </c>
      <c r="K27" s="34">
        <f t="shared" si="2"/>
        <v>1</v>
      </c>
      <c r="L27" s="34">
        <f t="shared" si="3"/>
        <v>1</v>
      </c>
      <c r="M27" s="34">
        <f t="shared" si="4"/>
        <v>1</v>
      </c>
      <c r="N27" s="34">
        <f t="shared" si="5"/>
        <v>127</v>
      </c>
      <c r="O27" s="34">
        <f t="shared" si="6"/>
        <v>64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2"/>
      <c r="B28" s="32"/>
      <c r="C28" s="32" t="s">
        <v>68</v>
      </c>
      <c r="D28" s="51">
        <v>18</v>
      </c>
      <c r="E28" s="51">
        <v>18</v>
      </c>
      <c r="F28" s="51">
        <v>18</v>
      </c>
      <c r="G28" s="51">
        <v>18</v>
      </c>
      <c r="H28" s="51">
        <v>18</v>
      </c>
      <c r="I28" s="51">
        <f>SUM(I10:I27)</f>
        <v>17</v>
      </c>
      <c r="J28" s="51">
        <f>SUM(J10:J27)</f>
        <v>16</v>
      </c>
      <c r="K28" s="51">
        <f>SUM(K10:K27)</f>
        <v>18</v>
      </c>
      <c r="L28" s="51">
        <f>SUM(L10:L27)</f>
        <v>17</v>
      </c>
      <c r="M28" s="51">
        <f>SUM(M10:M27)</f>
        <v>18</v>
      </c>
      <c r="N28" s="32"/>
      <c r="O28" s="32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32" t="s">
        <v>69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5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5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26" t="s">
        <v>30</v>
      </c>
      <c r="B33" s="95"/>
      <c r="C33" s="96"/>
      <c r="D33" s="52" t="s">
        <v>31</v>
      </c>
      <c r="E33" s="52" t="s">
        <v>32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6" t="s">
        <v>70</v>
      </c>
      <c r="B34" s="95"/>
      <c r="C34" s="96"/>
      <c r="D34" s="53">
        <f>ROUND((I28/D28*100),0)</f>
        <v>94</v>
      </c>
      <c r="E34" s="52">
        <f t="shared" ref="E34:E38" si="7">IF(D34&gt;100,"ERROR",IF(D34&gt;=61,3,IF(D34&gt;=46,2,IF(D34&gt;=16,1,IF(D34&gt;15,0,0)))))</f>
        <v>3</v>
      </c>
      <c r="F34" s="53">
        <f t="shared" ref="F34:F38" si="8">E34*0.2</f>
        <v>0.60000000000000009</v>
      </c>
      <c r="G34" s="53"/>
      <c r="H34" s="53"/>
      <c r="I34" s="54"/>
      <c r="J34" s="54"/>
      <c r="K34" s="54"/>
      <c r="L34" s="53"/>
      <c r="M34" s="53"/>
      <c r="N34" s="53"/>
      <c r="O34" s="53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26" t="s">
        <v>71</v>
      </c>
      <c r="B35" s="95"/>
      <c r="C35" s="96"/>
      <c r="D35" s="53">
        <f>ROUND((J28/E28*100),0)</f>
        <v>89</v>
      </c>
      <c r="E35" s="52">
        <f t="shared" si="7"/>
        <v>3</v>
      </c>
      <c r="F35" s="53">
        <f t="shared" si="8"/>
        <v>0.60000000000000009</v>
      </c>
      <c r="G35" s="53"/>
      <c r="H35" s="36"/>
      <c r="I35" s="136" t="s">
        <v>72</v>
      </c>
      <c r="J35" s="137"/>
      <c r="K35" s="55">
        <f>SUM(F34:F38)</f>
        <v>3.0000000000000004</v>
      </c>
      <c r="L35" s="56"/>
      <c r="M35" s="53"/>
      <c r="N35" s="53"/>
      <c r="O35" s="53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26" t="s">
        <v>73</v>
      </c>
      <c r="B36" s="95"/>
      <c r="C36" s="96"/>
      <c r="D36" s="53">
        <f>ROUND((K28/F28*100),0)</f>
        <v>100</v>
      </c>
      <c r="E36" s="52">
        <f t="shared" si="7"/>
        <v>3</v>
      </c>
      <c r="F36" s="53">
        <f t="shared" si="8"/>
        <v>0.60000000000000009</v>
      </c>
      <c r="G36" s="53"/>
      <c r="H36" s="53"/>
      <c r="I36" s="57"/>
      <c r="J36" s="57"/>
      <c r="K36" s="57"/>
      <c r="L36" s="53"/>
      <c r="M36" s="53"/>
      <c r="N36" s="53"/>
      <c r="O36" s="53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26" t="s">
        <v>74</v>
      </c>
      <c r="B37" s="95"/>
      <c r="C37" s="96"/>
      <c r="D37" s="53">
        <f>ROUND((L28/G28*100),0)</f>
        <v>94</v>
      </c>
      <c r="E37" s="52">
        <f t="shared" si="7"/>
        <v>3</v>
      </c>
      <c r="F37" s="53">
        <f t="shared" si="8"/>
        <v>0.60000000000000009</v>
      </c>
      <c r="G37" s="53"/>
      <c r="H37" s="53"/>
      <c r="I37" s="53"/>
      <c r="J37" s="53"/>
      <c r="K37" s="53"/>
      <c r="L37" s="53"/>
      <c r="M37" s="53"/>
      <c r="N37" s="53"/>
      <c r="O37" s="53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26" t="s">
        <v>75</v>
      </c>
      <c r="B38" s="95"/>
      <c r="C38" s="96"/>
      <c r="D38" s="53">
        <f>ROUND((M28/H28*100),0)</f>
        <v>100</v>
      </c>
      <c r="E38" s="52">
        <f t="shared" si="7"/>
        <v>3</v>
      </c>
      <c r="F38" s="53">
        <f t="shared" si="8"/>
        <v>0.60000000000000009</v>
      </c>
      <c r="G38" s="53"/>
      <c r="H38" s="53"/>
      <c r="I38" s="53"/>
      <c r="J38" s="53"/>
      <c r="K38" s="53"/>
      <c r="L38" s="53"/>
      <c r="M38" s="53"/>
      <c r="N38" s="53"/>
      <c r="O38" s="53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32" t="s">
        <v>76</v>
      </c>
      <c r="B39" s="106"/>
      <c r="C39" s="106"/>
      <c r="D39" s="106"/>
      <c r="E39" s="106"/>
      <c r="F39" s="106"/>
      <c r="G39" s="106"/>
      <c r="H39" s="107"/>
      <c r="I39" s="132" t="s">
        <v>77</v>
      </c>
      <c r="J39" s="106"/>
      <c r="K39" s="106"/>
      <c r="L39" s="106"/>
      <c r="M39" s="106"/>
      <c r="N39" s="106"/>
      <c r="O39" s="107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33"/>
      <c r="B40" s="134"/>
      <c r="C40" s="134"/>
      <c r="D40" s="134"/>
      <c r="E40" s="134"/>
      <c r="F40" s="134"/>
      <c r="G40" s="134"/>
      <c r="H40" s="135"/>
      <c r="I40" s="133"/>
      <c r="J40" s="134"/>
      <c r="K40" s="134"/>
      <c r="L40" s="134"/>
      <c r="M40" s="134"/>
      <c r="N40" s="134"/>
      <c r="O40" s="135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33"/>
      <c r="B41" s="134"/>
      <c r="C41" s="134"/>
      <c r="D41" s="134"/>
      <c r="E41" s="134"/>
      <c r="F41" s="134"/>
      <c r="G41" s="134"/>
      <c r="H41" s="135"/>
      <c r="I41" s="133"/>
      <c r="J41" s="134"/>
      <c r="K41" s="134"/>
      <c r="L41" s="134"/>
      <c r="M41" s="134"/>
      <c r="N41" s="134"/>
      <c r="O41" s="135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08"/>
      <c r="B42" s="109"/>
      <c r="C42" s="109"/>
      <c r="D42" s="109"/>
      <c r="E42" s="109"/>
      <c r="F42" s="109"/>
      <c r="G42" s="109"/>
      <c r="H42" s="110"/>
      <c r="I42" s="108"/>
      <c r="J42" s="109"/>
      <c r="K42" s="109"/>
      <c r="L42" s="109"/>
      <c r="M42" s="109"/>
      <c r="N42" s="109"/>
      <c r="O42" s="110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39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pc</cp:lastModifiedBy>
  <dcterms:created xsi:type="dcterms:W3CDTF">2018-02-21T04:44:08Z</dcterms:created>
  <dcterms:modified xsi:type="dcterms:W3CDTF">2024-09-28T04:48:18Z</dcterms:modified>
</cp:coreProperties>
</file>