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8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F9" i="2"/>
  <c r="F10"/>
  <c r="F11"/>
  <c r="F12"/>
  <c r="F13"/>
  <c r="F14"/>
  <c r="F15"/>
  <c r="F16"/>
  <c r="F17"/>
  <c r="F18"/>
  <c r="F19"/>
  <c r="F20"/>
  <c r="F21"/>
  <c r="F22"/>
  <c r="F23"/>
  <c r="F24"/>
  <c r="F25"/>
  <c r="F8"/>
  <c r="H11" i="9" l="1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L27" i="9"/>
  <c r="F8"/>
  <c r="E8"/>
  <c r="D8"/>
  <c r="Q24" i="7"/>
  <c r="P24"/>
  <c r="O24"/>
  <c r="I24"/>
  <c r="H24"/>
  <c r="G24"/>
  <c r="Q23"/>
  <c r="P23"/>
  <c r="O23"/>
  <c r="L23"/>
  <c r="I23"/>
  <c r="H23"/>
  <c r="G23"/>
  <c r="Q22"/>
  <c r="P22"/>
  <c r="O22"/>
  <c r="I22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24" i="5"/>
  <c r="N24"/>
  <c r="M24"/>
  <c r="J27" i="9"/>
  <c r="G24" i="5"/>
  <c r="F24"/>
  <c r="E24"/>
  <c r="O23"/>
  <c r="N23"/>
  <c r="M23"/>
  <c r="J23"/>
  <c r="G23"/>
  <c r="F23"/>
  <c r="E23"/>
  <c r="O22"/>
  <c r="N22"/>
  <c r="M22"/>
  <c r="J25" i="9"/>
  <c r="G22" i="5"/>
  <c r="F22"/>
  <c r="E22"/>
  <c r="O21"/>
  <c r="N21"/>
  <c r="M21"/>
  <c r="J21"/>
  <c r="G21"/>
  <c r="F21"/>
  <c r="E21"/>
  <c r="O20"/>
  <c r="N20"/>
  <c r="M20"/>
  <c r="J23" i="9"/>
  <c r="G20" i="5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G25" s="1"/>
  <c r="G26" s="1"/>
  <c r="F7"/>
  <c r="E7"/>
  <c r="E25" s="1"/>
  <c r="E26" s="1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L11" i="9" l="1"/>
  <c r="L13"/>
  <c r="L15"/>
  <c r="L25"/>
  <c r="N8"/>
  <c r="O8" s="1"/>
  <c r="K8" i="7"/>
  <c r="K16"/>
  <c r="K24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K7" i="7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L8" i="7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J28" l="1"/>
  <c r="D35" s="1"/>
  <c r="E35" s="1"/>
  <c r="N26"/>
  <c r="O26" s="1"/>
  <c r="N22"/>
  <c r="O22" s="1"/>
  <c r="N18"/>
  <c r="O18" s="1"/>
  <c r="N14"/>
  <c r="O14" s="1"/>
  <c r="N10"/>
  <c r="O10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B11" s="1"/>
  <c r="B6" i="11" s="1"/>
  <c r="B7" s="1"/>
  <c r="F10" i="10"/>
  <c r="J10"/>
  <c r="J11" s="1"/>
  <c r="J6" i="11" s="1"/>
  <c r="J7" s="1"/>
  <c r="C6" i="10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O11" s="1"/>
  <c r="O6" i="11" s="1"/>
  <c r="O7" s="1"/>
  <c r="M8" i="10"/>
  <c r="K8"/>
  <c r="I8"/>
  <c r="G8"/>
  <c r="G11" s="1"/>
  <c r="G6" i="11" s="1"/>
  <c r="G7" s="1"/>
  <c r="E8" i="10"/>
  <c r="C8"/>
  <c r="F36" i="9"/>
  <c r="I11" i="10"/>
  <c r="I6" i="11" s="1"/>
  <c r="I7" s="1"/>
  <c r="M11" i="10"/>
  <c r="M6" i="11" s="1"/>
  <c r="M7" s="1"/>
  <c r="D11" i="10"/>
  <c r="D6" i="11" s="1"/>
  <c r="D7" s="1"/>
  <c r="F11" i="10"/>
  <c r="F6" i="11" s="1"/>
  <c r="F7" s="1"/>
  <c r="N11" i="10"/>
  <c r="N6" i="11" s="1"/>
  <c r="N7" s="1"/>
  <c r="E11" i="10" l="1"/>
  <c r="E6" i="11" s="1"/>
  <c r="E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<sst xmlns="http://schemas.openxmlformats.org/spreadsheetml/2006/main" count="451" uniqueCount="172">
  <si>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</si>
  <si>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</si>
  <si>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</si>
  <si>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</si>
  <si>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</si>
  <si>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</si>
  <si>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</si>
  <si>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</si>
  <si>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</si>
  <si>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</si>
  <si>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</si>
  <si>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</si>
  <si>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</si>
  <si>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</si>
  <si>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</si>
  <si>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</si>
  <si>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</si>
  <si>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</si>
  <si>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</si>
  <si>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</si>
  <si>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</si>
  <si>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</si>
  <si>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</si>
  <si>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</si>
  <si>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</si>
  <si>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</si>
  <si>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</si>
  <si>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</si>
  <si>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</si>
  <si>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</si>
  <si>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</si>
  <si>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</si>
  <si>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</si>
  <si>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</si>
  <si>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</si>
  <si>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</si>
  <si>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</si>
  <si>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</si>
  <si>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</si>
  <si>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</si>
  <si>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</si>
  <si>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</si>
  <si>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</si>
  <si>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</si>
  <si>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</si>
  <si>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</si>
  <si>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</si>
  <si>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</si>
  <si>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</si>
  <si>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</si>
  <si>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</si>
  <si>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</si>
  <si>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</si>
  <si>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</si>
  <si>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</si>
  <si>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</si>
  <si>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</si>
  <si>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</si>
  <si>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</si>
  <si>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</si>
  <si>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</si>
  <si>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</si>
  <si>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</si>
  <si>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</si>
  <si>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</si>
  <si>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</si>
  <si>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</si>
  <si>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</si>
  <si>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</si>
  <si>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</si>
  <si>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</si>
  <si>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</si>
  <si>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</si>
  <si>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</si>
  <si>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</si>
  <si>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</si>
  <si>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</si>
  <si>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</si>
  <si>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</si>
  <si>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</si>
  <si>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</si>
  <si>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</si>
  <si>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</si>
  <si>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</si>
  <si>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</si>
  <si>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</si>
  <si>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</si>
  <si>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</si>
  <si>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</si>
  <si>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</si>
  <si>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</si>
  <si>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</si>
  <si>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</si>
  <si>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</si>
  <si>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</si>
  <si>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</si>
  <si>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</si>
  <si>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</si>
  <si>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</si>
  <si>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</si>
  <si>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</si>
  <si>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</si>
  <si>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</si>
  <si>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</si>
  <si>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</si>
  <si>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</si>
  <si>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</si>
  <si>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</si>
  <si>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</si>
  <si>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</si>
  <si>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</si>
  <si>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</si>
  <si>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</si>
  <si>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</si>
  <si>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</si>
  <si>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</si>
  <si>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</si>
  <si>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</si>
  <si>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</si>
  <si>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</si>
  <si>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</si>
  <si>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</si>
  <si>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</si>
  <si>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</si>
  <si>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</si>
  <si>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</si>
  <si>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</si>
  <si>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DEPARTMENT OF ELECTRONICS AND COMMUNICATION  ENGG.  ENGG.</t>
  </si>
  <si>
    <t xml:space="preserve">III YEAR V SEM 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</si>
  <si>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</si>
  <si>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</si>
  <si>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</si>
  <si>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</si>
  <si>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</si>
  <si>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</si>
  <si>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</si>
  <si>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</si>
  <si>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</si>
  <si>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</si>
  <si>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</si>
  <si>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</si>
  <si>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</si>
  <si>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</si>
  <si>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</si>
  <si>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</si>
  <si>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</si>
  <si>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</si>
  <si>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</si>
  <si>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</si>
  <si>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</si>
  <si>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</si>
  <si>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</si>
  <si>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</si>
  <si>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</si>
  <si>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</si>
  <si>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</si>
  <si>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</si>
  <si>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</si>
  <si>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</si>
  <si>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</si>
  <si>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</si>
  <si>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</si>
  <si>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</si>
  <si>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</si>
  <si>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</si>
  <si>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 xml:space="preserve">SUBJECT: DSP                                                                       Subject Teacher: </t>
  </si>
  <si>
    <t xml:space="preserve">SUBJECT: DSP                                                      Subject Teacher: </t>
  </si>
  <si>
    <t>SUBJECT: DSP                                                                                      Name of Faculty:</t>
  </si>
  <si>
    <t>SUBJECT: DSP                                                                                                     Faculty: Dr. Vivek jain</t>
  </si>
  <si>
    <t>SUBJECT:  Information Theory and Coding                                                                                                                                       Name of Faculty: Dr. Vivek jain</t>
  </si>
  <si>
    <t>SUBJECT: DSP                                                                         Name of Faculty: Dr. Vivek jain</t>
  </si>
  <si>
    <t>SUBJECT: DSP                                                                                               Name of Faculty: Dr. Vivek jain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</si>
</sst>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0" fillId="4" borderId="20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3" fillId="5" borderId="28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I16" sqref="I1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7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7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7" t="s">
        <v>168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17</v>
      </c>
      <c r="B6" s="120">
        <v>2</v>
      </c>
      <c r="C6" s="121">
        <v>2</v>
      </c>
      <c r="D6" s="121">
        <v>2</v>
      </c>
      <c r="E6" s="121">
        <v>1</v>
      </c>
      <c r="F6" s="121">
        <v>2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22">
        <v>2</v>
      </c>
      <c r="O6" s="122">
        <v>2</v>
      </c>
      <c r="P6" s="122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18</v>
      </c>
      <c r="B7" s="123">
        <v>2</v>
      </c>
      <c r="C7" s="124">
        <v>2</v>
      </c>
      <c r="D7" s="124">
        <v>2</v>
      </c>
      <c r="E7" s="124">
        <v>2</v>
      </c>
      <c r="F7" s="124">
        <v>2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22">
        <v>2</v>
      </c>
      <c r="O7" s="122">
        <v>2</v>
      </c>
      <c r="P7" s="122"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19</v>
      </c>
      <c r="B8" s="123">
        <v>1</v>
      </c>
      <c r="C8" s="124">
        <v>2</v>
      </c>
      <c r="D8" s="124">
        <v>2</v>
      </c>
      <c r="E8" s="124">
        <v>2</v>
      </c>
      <c r="F8" s="124">
        <v>2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22">
        <v>1</v>
      </c>
      <c r="O8" s="122">
        <v>1</v>
      </c>
      <c r="P8" s="122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20</v>
      </c>
      <c r="B9" s="123">
        <v>2</v>
      </c>
      <c r="C9" s="124">
        <v>2</v>
      </c>
      <c r="D9" s="124">
        <v>2</v>
      </c>
      <c r="E9" s="124">
        <v>2</v>
      </c>
      <c r="F9" s="124">
        <v>1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5">
        <v>2</v>
      </c>
      <c r="O9" s="125">
        <v>1</v>
      </c>
      <c r="P9" s="125">
        <v>2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21</v>
      </c>
      <c r="B10" s="123">
        <v>2</v>
      </c>
      <c r="C10" s="124">
        <v>2</v>
      </c>
      <c r="D10" s="124">
        <v>2</v>
      </c>
      <c r="E10" s="124">
        <v>2</v>
      </c>
      <c r="F10" s="124">
        <v>1</v>
      </c>
      <c r="G10" s="124">
        <v>0</v>
      </c>
      <c r="H10" s="124">
        <v>0</v>
      </c>
      <c r="I10" s="124">
        <v>2</v>
      </c>
      <c r="J10" s="124">
        <v>0</v>
      </c>
      <c r="K10" s="124">
        <v>0</v>
      </c>
      <c r="L10" s="124">
        <v>0</v>
      </c>
      <c r="M10" s="124">
        <v>1</v>
      </c>
      <c r="N10" s="125">
        <v>1</v>
      </c>
      <c r="O10" s="125">
        <v>2</v>
      </c>
      <c r="P10" s="125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22</v>
      </c>
      <c r="B11" s="8">
        <f t="shared" ref="B11:P11" si="0">AVERAGE(B6:B10)</f>
        <v>1.8</v>
      </c>
      <c r="C11" s="8">
        <f t="shared" si="0"/>
        <v>2</v>
      </c>
      <c r="D11" s="8">
        <f t="shared" si="0"/>
        <v>2</v>
      </c>
      <c r="E11" s="8">
        <f t="shared" si="0"/>
        <v>1.8</v>
      </c>
      <c r="F11" s="8">
        <f t="shared" si="0"/>
        <v>1.6</v>
      </c>
      <c r="G11" s="8">
        <f t="shared" si="0"/>
        <v>0</v>
      </c>
      <c r="H11" s="8">
        <f t="shared" si="0"/>
        <v>0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1.6</v>
      </c>
      <c r="O11" s="9">
        <f t="shared" si="0"/>
        <v>1.6</v>
      </c>
      <c r="P11" s="8">
        <f t="shared" si="0"/>
        <v>1.6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23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2</v>
      </c>
      <c r="E12" s="10">
        <f t="shared" si="1"/>
        <v>2</v>
      </c>
      <c r="F12" s="10">
        <f t="shared" si="1"/>
        <v>2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2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0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90"/>
      <c r="O13" s="88"/>
      <c r="P13" s="89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B9" sqref="B9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5" ht="19.5" customHeight="1">
      <c r="A2" s="105" t="s">
        <v>88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5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5" ht="19.5" customHeight="1">
      <c r="A4" s="105" t="s">
        <v>170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5" ht="31.5">
      <c r="A5" s="62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64"/>
      <c r="R5" s="64"/>
      <c r="S5" s="64"/>
      <c r="T5" s="64"/>
      <c r="U5" s="64"/>
      <c r="V5" s="64"/>
      <c r="W5" s="64"/>
      <c r="X5" s="64"/>
      <c r="Y5" s="64"/>
    </row>
    <row r="6" spans="1:25" ht="19.5" customHeight="1">
      <c r="A6" s="32" t="s">
        <v>17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0.39999999999999997</v>
      </c>
      <c r="D6" s="38">
        <f>((('Attainment Sheet Sessional'!$E34/3)*0.6)*'CO-PO Mapping'!D6)/3</f>
        <v>0.39999999999999997</v>
      </c>
      <c r="E6" s="38">
        <f>((('Attainment Sheet Sessional'!$E34/3)*0.6)*'CO-PO Mapping'!E6)/3</f>
        <v>0.19999999999999998</v>
      </c>
      <c r="F6" s="38">
        <f>((('Attainment Sheet Sessional'!$E34/3)*0.6)*'CO-PO Mapping'!F6)/3</f>
        <v>0.39999999999999997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0.39999999999999997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0.39999999999999997</v>
      </c>
    </row>
    <row r="7" spans="1:25" ht="19.5" customHeight="1">
      <c r="A7" s="32" t="s">
        <v>18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0.39999999999999997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0.39999999999999997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0.39999999999999997</v>
      </c>
      <c r="O7" s="38">
        <f>((('Attainment Sheet Sessional'!$E35/3)*0.6)*'CO-PO Mapping'!O7)/3</f>
        <v>0.39999999999999997</v>
      </c>
      <c r="P7" s="38">
        <f>((('Attainment Sheet Sessional'!$E35/3)*0.6)*'CO-PO Mapping'!P7)/3</f>
        <v>0.19999999999999998</v>
      </c>
    </row>
    <row r="8" spans="1:25" ht="19.5" customHeight="1">
      <c r="A8" s="32" t="s">
        <v>19</v>
      </c>
      <c r="B8" s="38">
        <f>((('Attainment Sheet Sessional'!$E36/3)*0.6)*'CO-PO Mapping'!B8)/3</f>
        <v>0.19999999999999998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0.39999999999999997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0.39999999999999997</v>
      </c>
      <c r="G8" s="38">
        <f>((('Attainment Sheet Sessional'!$E36/3)*0.6)*'CO-PO Mapping'!G8)/3</f>
        <v>0</v>
      </c>
      <c r="H8" s="38">
        <f>((('Attainment Sheet Sessional'!$E36/3)*0.6)*'CO-PO Mapping'!H8)/3</f>
        <v>0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0.19999999999999998</v>
      </c>
      <c r="P8" s="38">
        <f>((('Attainment Sheet Sessional'!$E36/3)*0.6)*'CO-PO Mapping'!P8)/3</f>
        <v>0.39999999999999997</v>
      </c>
    </row>
    <row r="9" spans="1:25" ht="19.5" customHeight="1">
      <c r="A9" s="32" t="s">
        <v>20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0.39999999999999997</v>
      </c>
      <c r="D9" s="38">
        <f>((('Attainment Sheet Sessional'!$E37/3)*0.6)*'CO-PO Mapping'!D9)/3</f>
        <v>0.39999999999999997</v>
      </c>
      <c r="E9" s="38">
        <f>((('Attainment Sheet Sessional'!$E37/3)*0.6)*'CO-PO Mapping'!E9)/3</f>
        <v>0.39999999999999997</v>
      </c>
      <c r="F9" s="38">
        <f>((('Attainment Sheet Sessional'!$E37/3)*0.6)*'CO-PO Mapping'!F9)/3</f>
        <v>0.19999999999999998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0.39999999999999997</v>
      </c>
      <c r="O9" s="38">
        <f>((('Attainment Sheet Sessional'!$E37/3)*0.6)*'CO-PO Mapping'!O9)/3</f>
        <v>0.19999999999999998</v>
      </c>
      <c r="P9" s="38">
        <f>((('Attainment Sheet Sessional'!$E37/3)*0.6)*'CO-PO Mapping'!P9)/3</f>
        <v>0.39999999999999997</v>
      </c>
    </row>
    <row r="10" spans="1:25" ht="19.5" customHeight="1">
      <c r="A10" s="32" t="s">
        <v>21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0.19999999999999998</v>
      </c>
      <c r="O10" s="38">
        <f>((('Attainment Sheet Sessional'!$E38/3)*0.6)*'CO-PO Mapping'!O10)/3</f>
        <v>0.39999999999999997</v>
      </c>
      <c r="P10" s="38">
        <f>((('Attainment Sheet Sessional'!$E38/3)*0.6)*'CO-PO Mapping'!P10)/3</f>
        <v>0.19999999999999998</v>
      </c>
    </row>
    <row r="11" spans="1:25" ht="31.5">
      <c r="A11" s="32" t="s">
        <v>22</v>
      </c>
      <c r="B11" s="38">
        <f t="shared" ref="B11:P11" si="0">AVERAGE(B6:B10)</f>
        <v>0.36</v>
      </c>
      <c r="C11" s="38">
        <f t="shared" si="0"/>
        <v>0.39999999999999997</v>
      </c>
      <c r="D11" s="38">
        <f t="shared" si="0"/>
        <v>0.39999999999999997</v>
      </c>
      <c r="E11" s="38">
        <f t="shared" si="0"/>
        <v>0.36</v>
      </c>
      <c r="F11" s="38">
        <f t="shared" si="0"/>
        <v>0.31999999999999995</v>
      </c>
      <c r="G11" s="38">
        <f t="shared" si="0"/>
        <v>0</v>
      </c>
      <c r="H11" s="38">
        <f t="shared" si="0"/>
        <v>0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5">
        <f t="shared" si="0"/>
        <v>0.31999999999999995</v>
      </c>
      <c r="O11" s="65">
        <f t="shared" si="0"/>
        <v>0.31999999999999995</v>
      </c>
      <c r="P11" s="65">
        <f t="shared" si="0"/>
        <v>0.31999999999999995</v>
      </c>
    </row>
    <row r="12" spans="1:25" ht="39.75" customHeight="1">
      <c r="A12" s="111" t="s">
        <v>40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11"/>
      <c r="O12" s="88"/>
      <c r="P12" s="89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B6" sqref="B6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5" t="s">
        <v>89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5" t="s">
        <v>171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3" t="s">
        <v>56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52</v>
      </c>
      <c r="B6" s="38">
        <f>'Attainment Tool 1 C to PO'!B6+'Attainment CO to PO Sessional'!B11</f>
        <v>0.78</v>
      </c>
      <c r="C6" s="38">
        <f>'Attainment Tool 1 C to PO'!C6+'Attainment CO to PO Sessional'!C11</f>
        <v>0.86666666666666659</v>
      </c>
      <c r="D6" s="38">
        <f>'Attainment Tool 1 C to PO'!D6+'Attainment CO to PO Sessional'!D11</f>
        <v>0.86666666666666659</v>
      </c>
      <c r="E6" s="38">
        <f>'Attainment Tool 1 C to PO'!E6+'Attainment CO to PO Sessional'!E11</f>
        <v>0.78</v>
      </c>
      <c r="F6" s="38">
        <f>'Attainment Tool 1 C to PO'!F6+'Attainment CO to PO Sessional'!F11</f>
        <v>0.69333333333333325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0.17333333333333331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8.6666666666666656E-2</v>
      </c>
      <c r="N6" s="38">
        <f>'Attainment Tool 1 C to PO'!N6+'Attainment CO to PO Sessional'!N11</f>
        <v>0.69333333333333325</v>
      </c>
      <c r="O6" s="38">
        <f>'Attainment Tool 1 C to PO'!O6+'Attainment CO to PO Sessional'!O11</f>
        <v>0.69333333333333325</v>
      </c>
      <c r="P6" s="38">
        <f>'Attainment Tool 1 C to PO'!P6+'Attainment CO to PO Sessional'!P11</f>
        <v>0.69333333333333325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2" t="s">
        <v>90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5">
        <f t="shared" si="0"/>
        <v>1</v>
      </c>
      <c r="O7" s="65">
        <f t="shared" si="0"/>
        <v>1</v>
      </c>
      <c r="P7" s="65">
        <f t="shared" si="0"/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1" t="s">
        <v>40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111"/>
      <c r="O8" s="88"/>
      <c r="P8" s="89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A15" workbookViewId="0">
      <selection activeCell="F15" sqref="F15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7" t="s">
        <v>127</v>
      </c>
      <c r="B1" s="88"/>
      <c r="C1" s="88"/>
      <c r="D1" s="88"/>
      <c r="E1" s="88"/>
      <c r="F1" s="88"/>
      <c r="G1" s="88"/>
      <c r="H1" s="89"/>
    </row>
    <row r="2" spans="1:26" ht="19.5" customHeight="1">
      <c r="A2" s="87" t="s">
        <v>25</v>
      </c>
      <c r="B2" s="88"/>
      <c r="C2" s="88"/>
      <c r="D2" s="88"/>
      <c r="E2" s="88"/>
      <c r="F2" s="88"/>
      <c r="G2" s="88"/>
      <c r="H2" s="89"/>
    </row>
    <row r="3" spans="1:26" ht="19.5" customHeight="1">
      <c r="A3" s="87" t="s">
        <v>128</v>
      </c>
      <c r="B3" s="88"/>
      <c r="C3" s="88"/>
      <c r="D3" s="88"/>
      <c r="E3" s="88"/>
      <c r="F3" s="88"/>
      <c r="G3" s="88"/>
      <c r="H3" s="89"/>
    </row>
    <row r="4" spans="1:26" ht="19.5" customHeight="1">
      <c r="A4" s="87" t="s">
        <v>165</v>
      </c>
      <c r="B4" s="88"/>
      <c r="C4" s="88"/>
      <c r="D4" s="88"/>
      <c r="E4" s="88"/>
      <c r="F4" s="88"/>
      <c r="G4" s="88"/>
      <c r="H4" s="8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1" t="s">
        <v>26</v>
      </c>
      <c r="B5" s="91" t="s">
        <v>27</v>
      </c>
      <c r="C5" s="15" t="s">
        <v>28</v>
      </c>
      <c r="D5" s="7" t="s">
        <v>29</v>
      </c>
      <c r="E5" s="7" t="s">
        <v>30</v>
      </c>
      <c r="F5" s="15" t="s">
        <v>31</v>
      </c>
      <c r="G5" s="93" t="s">
        <v>32</v>
      </c>
      <c r="H5" s="89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2"/>
      <c r="B6" s="92"/>
      <c r="C6" s="15" t="s">
        <v>33</v>
      </c>
      <c r="D6" s="15">
        <v>70</v>
      </c>
      <c r="E6" s="15">
        <v>30</v>
      </c>
      <c r="F6" s="15">
        <f>D6+E6</f>
        <v>100</v>
      </c>
      <c r="G6" s="7" t="s">
        <v>34</v>
      </c>
      <c r="H6" s="7" t="s">
        <v>35</v>
      </c>
    </row>
    <row r="7" spans="1:26" ht="19.5" customHeight="1" thickBot="1">
      <c r="A7" s="94" t="s">
        <v>36</v>
      </c>
      <c r="B7" s="95"/>
      <c r="C7" s="96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73" t="s">
        <v>129</v>
      </c>
      <c r="C8" s="74" t="s">
        <v>130</v>
      </c>
      <c r="D8" s="81">
        <v>33</v>
      </c>
      <c r="E8" s="81">
        <v>24</v>
      </c>
      <c r="F8" s="72">
        <f>E8+D8</f>
        <v>57</v>
      </c>
      <c r="G8" s="21">
        <f t="shared" ref="G8:G25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73" t="s">
        <v>131</v>
      </c>
      <c r="C9" s="73" t="s">
        <v>132</v>
      </c>
      <c r="D9" s="81">
        <v>24</v>
      </c>
      <c r="E9" s="81">
        <v>27</v>
      </c>
      <c r="F9" s="72">
        <f t="shared" ref="F9:F25" si="2">E9+D9</f>
        <v>51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75" t="s">
        <v>133</v>
      </c>
      <c r="C10" s="76" t="s">
        <v>134</v>
      </c>
      <c r="D10" s="81">
        <v>37</v>
      </c>
      <c r="E10" s="81">
        <v>29</v>
      </c>
      <c r="F10" s="72">
        <f t="shared" si="2"/>
        <v>66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5" t="s">
        <v>135</v>
      </c>
      <c r="C11" s="77" t="s">
        <v>136</v>
      </c>
      <c r="D11" s="81">
        <v>17</v>
      </c>
      <c r="E11" s="81">
        <v>27</v>
      </c>
      <c r="F11" s="72">
        <f t="shared" si="2"/>
        <v>44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5" t="s">
        <v>137</v>
      </c>
      <c r="C12" s="76" t="s">
        <v>138</v>
      </c>
      <c r="D12" s="81">
        <v>44</v>
      </c>
      <c r="E12" s="81">
        <v>27</v>
      </c>
      <c r="F12" s="72">
        <f t="shared" si="2"/>
        <v>71</v>
      </c>
      <c r="G12" s="21">
        <f t="shared" si="0"/>
        <v>1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5" t="s">
        <v>139</v>
      </c>
      <c r="C13" s="76" t="s">
        <v>140</v>
      </c>
      <c r="D13" s="81">
        <v>49</v>
      </c>
      <c r="E13" s="81">
        <v>25</v>
      </c>
      <c r="F13" s="72">
        <f t="shared" si="2"/>
        <v>74</v>
      </c>
      <c r="G13" s="21">
        <f t="shared" si="0"/>
        <v>1</v>
      </c>
      <c r="H13" s="22">
        <v>0</v>
      </c>
      <c r="I13" s="23"/>
    </row>
    <row r="14" spans="1:26" ht="16.5" customHeight="1" thickBot="1">
      <c r="A14" s="20">
        <v>7</v>
      </c>
      <c r="B14" s="75" t="s">
        <v>141</v>
      </c>
      <c r="C14" s="76" t="s">
        <v>142</v>
      </c>
      <c r="D14" s="81">
        <v>37</v>
      </c>
      <c r="E14" s="81">
        <v>29</v>
      </c>
      <c r="F14" s="72">
        <f t="shared" si="2"/>
        <v>66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5" t="s">
        <v>143</v>
      </c>
      <c r="C15" s="77" t="s">
        <v>144</v>
      </c>
      <c r="D15" s="81">
        <v>34</v>
      </c>
      <c r="E15" s="81">
        <v>27</v>
      </c>
      <c r="F15" s="72">
        <f t="shared" si="2"/>
        <v>61</v>
      </c>
      <c r="G15" s="21">
        <f t="shared" si="0"/>
        <v>0</v>
      </c>
      <c r="H15" s="22">
        <f t="shared" ref="H15:H25" si="3">IF((E15/$E$6)&gt;=$E$7,1,0)</f>
        <v>1</v>
      </c>
      <c r="I15" s="23"/>
    </row>
    <row r="16" spans="1:26" ht="16.5" customHeight="1" thickBot="1">
      <c r="A16" s="20">
        <v>9</v>
      </c>
      <c r="B16" s="75" t="s">
        <v>145</v>
      </c>
      <c r="C16" s="76" t="s">
        <v>146</v>
      </c>
      <c r="D16" s="81">
        <v>57</v>
      </c>
      <c r="E16" s="81">
        <v>30</v>
      </c>
      <c r="F16" s="72">
        <f t="shared" si="2"/>
        <v>87</v>
      </c>
      <c r="G16" s="21">
        <f t="shared" si="0"/>
        <v>1</v>
      </c>
      <c r="H16" s="22">
        <f t="shared" si="3"/>
        <v>1</v>
      </c>
      <c r="I16" s="23"/>
    </row>
    <row r="17" spans="1:9" ht="16.5" customHeight="1" thickBot="1">
      <c r="A17" s="20">
        <v>10</v>
      </c>
      <c r="B17" s="75" t="s">
        <v>147</v>
      </c>
      <c r="C17" s="76" t="s">
        <v>148</v>
      </c>
      <c r="D17" s="81">
        <v>29</v>
      </c>
      <c r="E17" s="81">
        <v>28</v>
      </c>
      <c r="F17" s="72">
        <f t="shared" si="2"/>
        <v>57</v>
      </c>
      <c r="G17" s="21">
        <f t="shared" si="0"/>
        <v>0</v>
      </c>
      <c r="H17" s="22">
        <f t="shared" si="3"/>
        <v>1</v>
      </c>
      <c r="I17" s="23"/>
    </row>
    <row r="18" spans="1:9" ht="16.5" customHeight="1" thickBot="1">
      <c r="A18" s="20">
        <v>11</v>
      </c>
      <c r="B18" s="75" t="s">
        <v>149</v>
      </c>
      <c r="C18" s="76" t="s">
        <v>150</v>
      </c>
      <c r="D18" s="81">
        <v>41</v>
      </c>
      <c r="E18" s="81">
        <v>27</v>
      </c>
      <c r="F18" s="72">
        <f t="shared" si="2"/>
        <v>68</v>
      </c>
      <c r="G18" s="21">
        <f t="shared" si="0"/>
        <v>0</v>
      </c>
      <c r="H18" s="22">
        <f t="shared" si="3"/>
        <v>1</v>
      </c>
      <c r="I18" s="23"/>
    </row>
    <row r="19" spans="1:9" ht="16.5" customHeight="1" thickBot="1">
      <c r="A19" s="20">
        <v>12</v>
      </c>
      <c r="B19" s="75" t="s">
        <v>151</v>
      </c>
      <c r="C19" s="76" t="s">
        <v>152</v>
      </c>
      <c r="D19" s="81">
        <v>48</v>
      </c>
      <c r="E19" s="81">
        <v>28</v>
      </c>
      <c r="F19" s="72">
        <f t="shared" si="2"/>
        <v>76</v>
      </c>
      <c r="G19" s="21">
        <f t="shared" si="0"/>
        <v>1</v>
      </c>
      <c r="H19" s="22">
        <f t="shared" si="3"/>
        <v>1</v>
      </c>
      <c r="I19" s="23"/>
    </row>
    <row r="20" spans="1:9" ht="16.5" customHeight="1" thickBot="1">
      <c r="A20" s="20">
        <v>13</v>
      </c>
      <c r="B20" s="75" t="s">
        <v>153</v>
      </c>
      <c r="C20" s="76" t="s">
        <v>154</v>
      </c>
      <c r="D20" s="81">
        <v>28</v>
      </c>
      <c r="E20" s="81">
        <v>29</v>
      </c>
      <c r="F20" s="72">
        <f t="shared" si="2"/>
        <v>57</v>
      </c>
      <c r="G20" s="21">
        <f t="shared" si="0"/>
        <v>0</v>
      </c>
      <c r="H20" s="22">
        <f t="shared" si="3"/>
        <v>1</v>
      </c>
      <c r="I20" s="23"/>
    </row>
    <row r="21" spans="1:9" ht="16.5" customHeight="1" thickBot="1">
      <c r="A21" s="20">
        <v>14</v>
      </c>
      <c r="B21" s="75" t="s">
        <v>155</v>
      </c>
      <c r="C21" s="76" t="s">
        <v>156</v>
      </c>
      <c r="D21" s="81">
        <v>38</v>
      </c>
      <c r="E21" s="81">
        <v>27</v>
      </c>
      <c r="F21" s="72">
        <f t="shared" si="2"/>
        <v>65</v>
      </c>
      <c r="G21" s="21">
        <f t="shared" si="0"/>
        <v>0</v>
      </c>
      <c r="H21" s="22">
        <f t="shared" si="3"/>
        <v>1</v>
      </c>
      <c r="I21" s="23"/>
    </row>
    <row r="22" spans="1:9" ht="16.5" customHeight="1" thickBot="1">
      <c r="A22" s="20">
        <v>15</v>
      </c>
      <c r="B22" s="75" t="s">
        <v>157</v>
      </c>
      <c r="C22" s="76" t="s">
        <v>158</v>
      </c>
      <c r="D22" s="81">
        <v>22</v>
      </c>
      <c r="E22" s="81">
        <v>25</v>
      </c>
      <c r="F22" s="72">
        <f t="shared" si="2"/>
        <v>47</v>
      </c>
      <c r="G22" s="21">
        <f t="shared" si="0"/>
        <v>0</v>
      </c>
      <c r="H22" s="22">
        <f t="shared" si="3"/>
        <v>1</v>
      </c>
      <c r="I22" s="23"/>
    </row>
    <row r="23" spans="1:9" ht="16.5" customHeight="1" thickBot="1">
      <c r="A23" s="20">
        <v>16</v>
      </c>
      <c r="B23" s="75" t="s">
        <v>159</v>
      </c>
      <c r="C23" s="78" t="s">
        <v>160</v>
      </c>
      <c r="D23" s="81">
        <v>24</v>
      </c>
      <c r="E23" s="81">
        <v>27</v>
      </c>
      <c r="F23" s="72">
        <f t="shared" si="2"/>
        <v>51</v>
      </c>
      <c r="G23" s="21">
        <f t="shared" si="0"/>
        <v>0</v>
      </c>
      <c r="H23" s="22">
        <f t="shared" si="3"/>
        <v>1</v>
      </c>
      <c r="I23" s="23"/>
    </row>
    <row r="24" spans="1:9" ht="16.5" customHeight="1" thickBot="1">
      <c r="A24" s="20">
        <v>17</v>
      </c>
      <c r="B24" s="75" t="s">
        <v>161</v>
      </c>
      <c r="C24" s="76" t="s">
        <v>162</v>
      </c>
      <c r="D24" s="81">
        <v>37</v>
      </c>
      <c r="E24" s="81">
        <v>25</v>
      </c>
      <c r="F24" s="72">
        <f t="shared" si="2"/>
        <v>62</v>
      </c>
      <c r="G24" s="21">
        <f t="shared" si="0"/>
        <v>0</v>
      </c>
      <c r="H24" s="22">
        <f t="shared" si="3"/>
        <v>1</v>
      </c>
      <c r="I24" s="23"/>
    </row>
    <row r="25" spans="1:9" ht="16.5" customHeight="1" thickBot="1">
      <c r="A25" s="20">
        <v>18</v>
      </c>
      <c r="B25" s="76" t="s">
        <v>163</v>
      </c>
      <c r="C25" s="76" t="s">
        <v>164</v>
      </c>
      <c r="D25" s="81">
        <v>30</v>
      </c>
      <c r="E25" s="81">
        <v>25</v>
      </c>
      <c r="F25" s="72">
        <f t="shared" si="2"/>
        <v>55</v>
      </c>
      <c r="G25" s="21">
        <f t="shared" si="0"/>
        <v>0</v>
      </c>
      <c r="H25" s="22">
        <f t="shared" si="3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4</v>
      </c>
      <c r="H26" s="28">
        <f>COUNTIF(H8:H25,1)</f>
        <v>16</v>
      </c>
      <c r="I26" s="29"/>
    </row>
    <row r="27" spans="1:9" ht="42" customHeight="1">
      <c r="A27" s="97" t="s">
        <v>37</v>
      </c>
      <c r="B27" s="88"/>
      <c r="C27" s="89"/>
      <c r="D27" s="30" t="s">
        <v>38</v>
      </c>
      <c r="E27" s="30" t="s">
        <v>39</v>
      </c>
      <c r="F27" s="98" t="s">
        <v>40</v>
      </c>
      <c r="G27" s="88"/>
      <c r="H27" s="89"/>
    </row>
    <row r="28" spans="1:9" ht="19.5" customHeight="1">
      <c r="A28" s="97" t="s">
        <v>41</v>
      </c>
      <c r="B28" s="88"/>
      <c r="C28" s="89"/>
      <c r="D28" s="22">
        <f>ROUND((G26/D26*100),0)</f>
        <v>22</v>
      </c>
      <c r="E28" s="30">
        <f t="shared" ref="E28:E29" si="4">IF(D28&gt;100,"ERROR",IF(D28&gt;=61,3,IF(D28&gt;=46,2,IF(D28&gt;=16,1,IF(D28&gt;15,0,0)))))</f>
        <v>1</v>
      </c>
      <c r="F28" s="99"/>
      <c r="G28" s="100"/>
      <c r="H28" s="101"/>
    </row>
    <row r="29" spans="1:9" ht="19.5" customHeight="1">
      <c r="A29" s="97" t="s">
        <v>42</v>
      </c>
      <c r="B29" s="88"/>
      <c r="C29" s="89"/>
      <c r="D29" s="22">
        <f>ROUND((H26/E26*100),0)</f>
        <v>89</v>
      </c>
      <c r="E29" s="22">
        <f t="shared" si="4"/>
        <v>3</v>
      </c>
      <c r="F29" s="102"/>
      <c r="G29" s="103"/>
      <c r="H29" s="104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7:C7"/>
    <mergeCell ref="A27:C27"/>
    <mergeCell ref="F27:H27"/>
    <mergeCell ref="A28:C28"/>
    <mergeCell ref="F28:H29"/>
    <mergeCell ref="A29:C29"/>
    <mergeCell ref="A1:H1"/>
    <mergeCell ref="A2:H2"/>
    <mergeCell ref="A3:H3"/>
    <mergeCell ref="A4:H4"/>
    <mergeCell ref="A5:A6"/>
    <mergeCell ref="B5:B6"/>
    <mergeCell ref="G5:H5"/>
  </mergeCells>
  <conditionalFormatting sqref="G8:H25">
    <cfRule type="cellIs" dxfId="9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13" sqref="H1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9"/>
    </row>
    <row r="2" spans="1:9" ht="19.5" customHeight="1">
      <c r="A2" s="105" t="s">
        <v>43</v>
      </c>
      <c r="B2" s="88"/>
      <c r="C2" s="88"/>
      <c r="D2" s="88"/>
      <c r="E2" s="88"/>
      <c r="F2" s="88"/>
      <c r="G2" s="88"/>
      <c r="H2" s="88"/>
      <c r="I2" s="89"/>
    </row>
    <row r="3" spans="1:9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9"/>
    </row>
    <row r="4" spans="1:9" ht="19.5" customHeight="1">
      <c r="A4" s="105" t="s">
        <v>166</v>
      </c>
      <c r="B4" s="88"/>
      <c r="C4" s="88"/>
      <c r="D4" s="88"/>
      <c r="E4" s="88"/>
      <c r="F4" s="88"/>
      <c r="G4" s="88"/>
      <c r="H4" s="88"/>
      <c r="I4" s="89"/>
    </row>
    <row r="5" spans="1:9" ht="78.75">
      <c r="A5" s="32" t="s">
        <v>44</v>
      </c>
      <c r="B5" s="32" t="s">
        <v>45</v>
      </c>
      <c r="C5" s="32" t="s">
        <v>46</v>
      </c>
      <c r="D5" s="32" t="s">
        <v>47</v>
      </c>
      <c r="E5" s="33" t="s">
        <v>48</v>
      </c>
      <c r="F5" s="32" t="s">
        <v>49</v>
      </c>
      <c r="G5" s="32" t="s">
        <v>47</v>
      </c>
      <c r="H5" s="33" t="s">
        <v>50</v>
      </c>
      <c r="I5" s="32" t="s">
        <v>51</v>
      </c>
    </row>
    <row r="6" spans="1:9" ht="19.5" customHeight="1">
      <c r="A6" s="34" t="s">
        <v>52</v>
      </c>
      <c r="B6" s="34" t="s">
        <v>53</v>
      </c>
      <c r="C6" s="34">
        <f>'Sessional + End Term Assessment'!D28</f>
        <v>22</v>
      </c>
      <c r="D6" s="34">
        <f>'Sessional + End Term Assessment'!E28</f>
        <v>1</v>
      </c>
      <c r="E6" s="34">
        <f>D6*'Sessional + End Term Assessment'!D6/'Sessional + End Term Assessment'!F6</f>
        <v>0.7</v>
      </c>
      <c r="F6" s="34">
        <f>'Sessional + End Term Assessment'!D29</f>
        <v>89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1.6</v>
      </c>
    </row>
    <row r="7" spans="1:9" ht="30.75" customHeight="1">
      <c r="A7" s="106" t="s">
        <v>54</v>
      </c>
      <c r="B7" s="100"/>
      <c r="C7" s="100"/>
      <c r="D7" s="100"/>
      <c r="E7" s="100"/>
      <c r="F7" s="101"/>
      <c r="G7" s="110" t="s">
        <v>40</v>
      </c>
      <c r="H7" s="88"/>
      <c r="I7" s="89"/>
    </row>
    <row r="8" spans="1:9" ht="14.25">
      <c r="A8" s="107"/>
      <c r="B8" s="108"/>
      <c r="C8" s="108"/>
      <c r="D8" s="108"/>
      <c r="E8" s="108"/>
      <c r="F8" s="109"/>
      <c r="G8" s="106"/>
      <c r="H8" s="100"/>
      <c r="I8" s="101"/>
    </row>
    <row r="9" spans="1:9" ht="14.25">
      <c r="A9" s="102"/>
      <c r="B9" s="103"/>
      <c r="C9" s="103"/>
      <c r="D9" s="103"/>
      <c r="E9" s="103"/>
      <c r="F9" s="104"/>
      <c r="G9" s="102"/>
      <c r="H9" s="103"/>
      <c r="I9" s="10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6" ht="19.5" customHeight="1">
      <c r="A2" s="105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6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6" ht="19.5" customHeight="1">
      <c r="A4" s="105" t="s">
        <v>167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6" ht="19.5" customHeight="1">
      <c r="A5" s="35" t="s">
        <v>56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52</v>
      </c>
      <c r="B6" s="38">
        <f>'Attainment of Subject Code'!$E$6*'CO-PO Mapping'!B11/3</f>
        <v>0.42</v>
      </c>
      <c r="C6" s="38">
        <f>'Attainment of Subject Code'!$E$6*'CO-PO Mapping'!C11/3</f>
        <v>0.46666666666666662</v>
      </c>
      <c r="D6" s="38">
        <f>'Attainment of Subject Code'!$E$6*'CO-PO Mapping'!D11/3</f>
        <v>0.46666666666666662</v>
      </c>
      <c r="E6" s="38">
        <f>'Attainment of Subject Code'!$E$6*'CO-PO Mapping'!E11/3</f>
        <v>0.42</v>
      </c>
      <c r="F6" s="38">
        <f>'Attainment of Subject Code'!$E$6*'CO-PO Mapping'!F11/3</f>
        <v>0.37333333333333329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9.3333333333333324E-2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4.6666666666666662E-2</v>
      </c>
      <c r="N6" s="38">
        <f>'Attainment of Subject Code'!$E$6*'CO-PO Mapping'!N11/3</f>
        <v>0.37333333333333329</v>
      </c>
      <c r="O6" s="38">
        <f>'Attainment of Subject Code'!$E$6*'CO-PO Mapping'!O11/3</f>
        <v>0.37333333333333329</v>
      </c>
      <c r="P6" s="38">
        <f>'Attainment of Subject Code'!$E$6*'CO-PO Mapping'!P11/3</f>
        <v>0.37333333333333329</v>
      </c>
    </row>
    <row r="7" spans="1:26" ht="39.75" customHeight="1">
      <c r="A7" s="111" t="s">
        <v>40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  <c r="N7" s="111"/>
      <c r="O7" s="88"/>
      <c r="P7" s="8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894"/>
  <sheetViews>
    <sheetView topLeftCell="I9" workbookViewId="0">
      <selection activeCell="P7" sqref="P7:P24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6" width="9.875" customWidth="1"/>
    <col min="17" max="32" width="8" customWidth="1"/>
  </cols>
  <sheetData>
    <row r="1" spans="1:32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ht="19.5" customHeight="1">
      <c r="A2" s="105" t="s">
        <v>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31.5" customHeight="1">
      <c r="A4" s="113" t="s">
        <v>26</v>
      </c>
      <c r="B4" s="112" t="s">
        <v>58</v>
      </c>
      <c r="C4" s="35" t="s">
        <v>28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113" t="s">
        <v>31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31.5" customHeight="1">
      <c r="A5" s="114"/>
      <c r="B5" s="114"/>
      <c r="C5" s="35" t="s">
        <v>59</v>
      </c>
      <c r="D5" s="35" t="s">
        <v>60</v>
      </c>
      <c r="E5" s="112" t="s">
        <v>61</v>
      </c>
      <c r="F5" s="112" t="s">
        <v>62</v>
      </c>
      <c r="G5" s="112" t="s">
        <v>63</v>
      </c>
      <c r="H5" s="35" t="s">
        <v>64</v>
      </c>
      <c r="I5" s="112" t="s">
        <v>61</v>
      </c>
      <c r="J5" s="112" t="s">
        <v>62</v>
      </c>
      <c r="K5" s="112" t="s">
        <v>63</v>
      </c>
      <c r="L5" s="35" t="s">
        <v>65</v>
      </c>
      <c r="M5" s="112" t="s">
        <v>61</v>
      </c>
      <c r="N5" s="112" t="s">
        <v>62</v>
      </c>
      <c r="O5" s="112" t="s">
        <v>63</v>
      </c>
      <c r="P5" s="92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31.5" customHeight="1">
      <c r="A6" s="92"/>
      <c r="B6" s="92"/>
      <c r="C6" s="35" t="s">
        <v>33</v>
      </c>
      <c r="D6" s="35">
        <v>28</v>
      </c>
      <c r="E6" s="92"/>
      <c r="F6" s="92"/>
      <c r="G6" s="92"/>
      <c r="H6" s="35">
        <v>28</v>
      </c>
      <c r="I6" s="92"/>
      <c r="J6" s="92"/>
      <c r="K6" s="92"/>
      <c r="L6" s="35">
        <v>14</v>
      </c>
      <c r="M6" s="92"/>
      <c r="N6" s="92"/>
      <c r="O6" s="92"/>
      <c r="P6" s="35">
        <v>70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19.5" customHeight="1">
      <c r="A7" s="20">
        <v>1</v>
      </c>
      <c r="B7" s="73" t="s">
        <v>129</v>
      </c>
      <c r="C7" s="74" t="s">
        <v>130</v>
      </c>
      <c r="D7" s="41">
        <v>27</v>
      </c>
      <c r="E7" s="41">
        <f t="shared" ref="E7:E24" si="0">IF(D7&gt;=($D$6*0.7),1,0)</f>
        <v>1</v>
      </c>
      <c r="F7" s="41">
        <f t="shared" ref="F7:F24" si="1">IF(D7&gt;=($D$6*0.8),1,0)</f>
        <v>1</v>
      </c>
      <c r="G7" s="41">
        <f t="shared" ref="G7:G24" si="2">IF(D7&gt;=($D$6*0.9),1,0)</f>
        <v>1</v>
      </c>
      <c r="H7" s="41">
        <v>22</v>
      </c>
      <c r="I7" s="41">
        <f t="shared" ref="I7:I24" si="3">IF(H7&gt;=($H$6*0.7),1,0)</f>
        <v>1</v>
      </c>
      <c r="J7" s="41">
        <f t="shared" ref="J7:J24" si="4">IF(H7&gt;=($H$6*0.8),1,0)</f>
        <v>0</v>
      </c>
      <c r="K7" s="41">
        <f t="shared" ref="K7:K24" si="5">IF(H7&gt;=($H$6*0.9),1,0)</f>
        <v>0</v>
      </c>
      <c r="L7" s="81">
        <v>14</v>
      </c>
      <c r="M7" s="41">
        <f t="shared" ref="M7:M24" si="6">IF(L7&gt;=($L$6*0.7),1,0)</f>
        <v>1</v>
      </c>
      <c r="N7" s="41">
        <f t="shared" ref="N7:N24" si="7">IF(L7&gt;=($L$6*0.7),1,0)</f>
        <v>1</v>
      </c>
      <c r="O7" s="41">
        <f t="shared" ref="O7:O24" si="8">IF(L7&gt;=($L$6*0.9),1,0)</f>
        <v>1</v>
      </c>
      <c r="P7" s="41">
        <v>63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ht="19.5" customHeight="1">
      <c r="A8" s="20">
        <v>2</v>
      </c>
      <c r="B8" s="73" t="s">
        <v>131</v>
      </c>
      <c r="C8" s="73" t="s">
        <v>132</v>
      </c>
      <c r="D8" s="41">
        <v>28</v>
      </c>
      <c r="E8" s="41">
        <f t="shared" si="0"/>
        <v>1</v>
      </c>
      <c r="F8" s="41">
        <f t="shared" si="1"/>
        <v>1</v>
      </c>
      <c r="G8" s="41">
        <f t="shared" si="2"/>
        <v>1</v>
      </c>
      <c r="H8" s="41">
        <v>23</v>
      </c>
      <c r="I8" s="41">
        <f t="shared" si="3"/>
        <v>1</v>
      </c>
      <c r="J8" s="41">
        <f t="shared" si="4"/>
        <v>1</v>
      </c>
      <c r="K8" s="41">
        <f t="shared" si="5"/>
        <v>0</v>
      </c>
      <c r="L8" s="81">
        <v>14</v>
      </c>
      <c r="M8" s="41">
        <f t="shared" si="6"/>
        <v>1</v>
      </c>
      <c r="N8" s="41">
        <f t="shared" si="7"/>
        <v>1</v>
      </c>
      <c r="O8" s="41">
        <f t="shared" si="8"/>
        <v>1</v>
      </c>
      <c r="P8" s="41">
        <v>65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 ht="19.5" customHeight="1">
      <c r="A9" s="20">
        <v>3</v>
      </c>
      <c r="B9" s="75" t="s">
        <v>133</v>
      </c>
      <c r="C9" s="76" t="s">
        <v>134</v>
      </c>
      <c r="D9" s="41">
        <v>29</v>
      </c>
      <c r="E9" s="41">
        <f t="shared" si="0"/>
        <v>1</v>
      </c>
      <c r="F9" s="41">
        <f t="shared" si="1"/>
        <v>1</v>
      </c>
      <c r="G9" s="41">
        <f t="shared" si="2"/>
        <v>1</v>
      </c>
      <c r="H9" s="41">
        <v>27</v>
      </c>
      <c r="I9" s="41">
        <f t="shared" si="3"/>
        <v>1</v>
      </c>
      <c r="J9" s="41">
        <f t="shared" si="4"/>
        <v>1</v>
      </c>
      <c r="K9" s="41">
        <f t="shared" si="5"/>
        <v>1</v>
      </c>
      <c r="L9" s="81">
        <v>12</v>
      </c>
      <c r="M9" s="41">
        <f t="shared" si="6"/>
        <v>1</v>
      </c>
      <c r="N9" s="41">
        <f t="shared" si="7"/>
        <v>1</v>
      </c>
      <c r="O9" s="41">
        <f t="shared" si="8"/>
        <v>0</v>
      </c>
      <c r="P9" s="41">
        <v>68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 ht="19.5" customHeight="1">
      <c r="A10" s="20">
        <v>4</v>
      </c>
      <c r="B10" s="75" t="s">
        <v>135</v>
      </c>
      <c r="C10" s="77" t="s">
        <v>136</v>
      </c>
      <c r="D10" s="41">
        <v>26</v>
      </c>
      <c r="E10" s="41">
        <f t="shared" si="0"/>
        <v>1</v>
      </c>
      <c r="F10" s="41">
        <f t="shared" si="1"/>
        <v>1</v>
      </c>
      <c r="G10" s="41">
        <f t="shared" si="2"/>
        <v>1</v>
      </c>
      <c r="H10" s="41">
        <v>21</v>
      </c>
      <c r="I10" s="41">
        <f t="shared" si="3"/>
        <v>1</v>
      </c>
      <c r="J10" s="41">
        <f t="shared" si="4"/>
        <v>0</v>
      </c>
      <c r="K10" s="41">
        <f t="shared" si="5"/>
        <v>0</v>
      </c>
      <c r="L10" s="81">
        <v>14</v>
      </c>
      <c r="M10" s="41">
        <f t="shared" si="6"/>
        <v>1</v>
      </c>
      <c r="N10" s="41">
        <f t="shared" si="7"/>
        <v>1</v>
      </c>
      <c r="O10" s="41">
        <f t="shared" si="8"/>
        <v>1</v>
      </c>
      <c r="P10" s="41">
        <v>61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ht="19.5" customHeight="1">
      <c r="A11" s="20">
        <v>5</v>
      </c>
      <c r="B11" s="75" t="s">
        <v>137</v>
      </c>
      <c r="C11" s="76" t="s">
        <v>138</v>
      </c>
      <c r="D11" s="41">
        <v>29</v>
      </c>
      <c r="E11" s="41">
        <f t="shared" si="0"/>
        <v>1</v>
      </c>
      <c r="F11" s="41">
        <f t="shared" si="1"/>
        <v>1</v>
      </c>
      <c r="G11" s="41">
        <f t="shared" si="2"/>
        <v>1</v>
      </c>
      <c r="H11" s="41">
        <v>25</v>
      </c>
      <c r="I11" s="41">
        <f t="shared" si="3"/>
        <v>1</v>
      </c>
      <c r="J11" s="41">
        <f t="shared" si="4"/>
        <v>1</v>
      </c>
      <c r="K11" s="41">
        <f t="shared" si="5"/>
        <v>0</v>
      </c>
      <c r="L11" s="81">
        <v>14</v>
      </c>
      <c r="M11" s="41">
        <f t="shared" si="6"/>
        <v>1</v>
      </c>
      <c r="N11" s="41">
        <f t="shared" si="7"/>
        <v>1</v>
      </c>
      <c r="O11" s="41">
        <f t="shared" si="8"/>
        <v>1</v>
      </c>
      <c r="P11" s="41">
        <v>68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ht="19.5" customHeight="1">
      <c r="A12" s="20">
        <v>6</v>
      </c>
      <c r="B12" s="75" t="s">
        <v>139</v>
      </c>
      <c r="C12" s="76" t="s">
        <v>140</v>
      </c>
      <c r="D12" s="41">
        <v>30</v>
      </c>
      <c r="E12" s="41">
        <f t="shared" si="0"/>
        <v>1</v>
      </c>
      <c r="F12" s="41">
        <f t="shared" si="1"/>
        <v>1</v>
      </c>
      <c r="G12" s="41">
        <f t="shared" si="2"/>
        <v>1</v>
      </c>
      <c r="H12" s="41">
        <v>25</v>
      </c>
      <c r="I12" s="41">
        <f t="shared" si="3"/>
        <v>1</v>
      </c>
      <c r="J12" s="41">
        <f t="shared" si="4"/>
        <v>1</v>
      </c>
      <c r="K12" s="41">
        <f t="shared" si="5"/>
        <v>0</v>
      </c>
      <c r="L12" s="81">
        <v>15</v>
      </c>
      <c r="M12" s="41">
        <f t="shared" si="6"/>
        <v>1</v>
      </c>
      <c r="N12" s="41">
        <f t="shared" si="7"/>
        <v>1</v>
      </c>
      <c r="O12" s="41">
        <f t="shared" si="8"/>
        <v>1</v>
      </c>
      <c r="P12" s="41">
        <v>70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 ht="19.5" customHeight="1">
      <c r="A13" s="20">
        <v>7</v>
      </c>
      <c r="B13" s="75" t="s">
        <v>141</v>
      </c>
      <c r="C13" s="76" t="s">
        <v>142</v>
      </c>
      <c r="D13" s="41">
        <v>30</v>
      </c>
      <c r="E13" s="41">
        <f t="shared" si="0"/>
        <v>1</v>
      </c>
      <c r="F13" s="41">
        <f t="shared" si="1"/>
        <v>1</v>
      </c>
      <c r="G13" s="41">
        <f t="shared" si="2"/>
        <v>1</v>
      </c>
      <c r="H13" s="41">
        <v>26</v>
      </c>
      <c r="I13" s="41">
        <f t="shared" si="3"/>
        <v>1</v>
      </c>
      <c r="J13" s="41">
        <f t="shared" si="4"/>
        <v>1</v>
      </c>
      <c r="K13" s="41">
        <f t="shared" si="5"/>
        <v>1</v>
      </c>
      <c r="L13" s="81">
        <v>14</v>
      </c>
      <c r="M13" s="41">
        <f t="shared" si="6"/>
        <v>1</v>
      </c>
      <c r="N13" s="41">
        <f t="shared" si="7"/>
        <v>1</v>
      </c>
      <c r="O13" s="41">
        <f t="shared" si="8"/>
        <v>1</v>
      </c>
      <c r="P13" s="41">
        <v>70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 ht="19.5" customHeight="1">
      <c r="A14" s="20">
        <v>8</v>
      </c>
      <c r="B14" s="75" t="s">
        <v>143</v>
      </c>
      <c r="C14" s="77" t="s">
        <v>144</v>
      </c>
      <c r="D14" s="41">
        <v>28</v>
      </c>
      <c r="E14" s="41">
        <f t="shared" si="0"/>
        <v>1</v>
      </c>
      <c r="F14" s="41">
        <f t="shared" si="1"/>
        <v>1</v>
      </c>
      <c r="G14" s="41">
        <f t="shared" si="2"/>
        <v>1</v>
      </c>
      <c r="H14" s="41">
        <v>23</v>
      </c>
      <c r="I14" s="41">
        <f t="shared" si="3"/>
        <v>1</v>
      </c>
      <c r="J14" s="41">
        <f t="shared" si="4"/>
        <v>1</v>
      </c>
      <c r="K14" s="41">
        <f t="shared" si="5"/>
        <v>0</v>
      </c>
      <c r="L14" s="81">
        <v>14</v>
      </c>
      <c r="M14" s="41">
        <f t="shared" si="6"/>
        <v>1</v>
      </c>
      <c r="N14" s="41">
        <f t="shared" si="7"/>
        <v>1</v>
      </c>
      <c r="O14" s="41">
        <f t="shared" si="8"/>
        <v>1</v>
      </c>
      <c r="P14" s="41">
        <v>65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19.5" customHeight="1">
      <c r="A15" s="20">
        <v>9</v>
      </c>
      <c r="B15" s="75" t="s">
        <v>145</v>
      </c>
      <c r="C15" s="76" t="s">
        <v>146</v>
      </c>
      <c r="D15" s="41">
        <v>30</v>
      </c>
      <c r="E15" s="41">
        <f t="shared" si="0"/>
        <v>1</v>
      </c>
      <c r="F15" s="41">
        <f t="shared" si="1"/>
        <v>1</v>
      </c>
      <c r="G15" s="41">
        <f t="shared" si="2"/>
        <v>1</v>
      </c>
      <c r="H15" s="41">
        <v>26</v>
      </c>
      <c r="I15" s="41">
        <f t="shared" si="3"/>
        <v>1</v>
      </c>
      <c r="J15" s="41">
        <f t="shared" si="4"/>
        <v>1</v>
      </c>
      <c r="K15" s="41">
        <f t="shared" si="5"/>
        <v>1</v>
      </c>
      <c r="L15" s="81">
        <v>14</v>
      </c>
      <c r="M15" s="41">
        <f t="shared" si="6"/>
        <v>1</v>
      </c>
      <c r="N15" s="41">
        <f t="shared" si="7"/>
        <v>1</v>
      </c>
      <c r="O15" s="41">
        <f t="shared" si="8"/>
        <v>1</v>
      </c>
      <c r="P15" s="41">
        <v>70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 ht="19.5" customHeight="1">
      <c r="A16" s="20">
        <v>10</v>
      </c>
      <c r="B16" s="75" t="s">
        <v>147</v>
      </c>
      <c r="C16" s="76" t="s">
        <v>148</v>
      </c>
      <c r="D16" s="41">
        <v>25</v>
      </c>
      <c r="E16" s="41">
        <f t="shared" si="0"/>
        <v>1</v>
      </c>
      <c r="F16" s="41">
        <f t="shared" si="1"/>
        <v>1</v>
      </c>
      <c r="G16" s="41">
        <f t="shared" si="2"/>
        <v>0</v>
      </c>
      <c r="H16" s="41">
        <v>19</v>
      </c>
      <c r="I16" s="41">
        <f t="shared" si="3"/>
        <v>0</v>
      </c>
      <c r="J16" s="41">
        <f t="shared" si="4"/>
        <v>0</v>
      </c>
      <c r="K16" s="41">
        <f t="shared" si="5"/>
        <v>0</v>
      </c>
      <c r="L16" s="81">
        <v>14</v>
      </c>
      <c r="M16" s="41">
        <f t="shared" si="6"/>
        <v>1</v>
      </c>
      <c r="N16" s="41">
        <f t="shared" si="7"/>
        <v>1</v>
      </c>
      <c r="O16" s="41">
        <f t="shared" si="8"/>
        <v>1</v>
      </c>
      <c r="P16" s="41">
        <v>58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1:32" ht="19.5" customHeight="1">
      <c r="A17" s="20">
        <v>11</v>
      </c>
      <c r="B17" s="75" t="s">
        <v>149</v>
      </c>
      <c r="C17" s="76" t="s">
        <v>150</v>
      </c>
      <c r="D17" s="41">
        <v>29</v>
      </c>
      <c r="E17" s="41">
        <f t="shared" si="0"/>
        <v>1</v>
      </c>
      <c r="F17" s="41">
        <f t="shared" si="1"/>
        <v>1</v>
      </c>
      <c r="G17" s="41">
        <f t="shared" si="2"/>
        <v>1</v>
      </c>
      <c r="H17" s="41">
        <v>27</v>
      </c>
      <c r="I17" s="41">
        <f t="shared" si="3"/>
        <v>1</v>
      </c>
      <c r="J17" s="41">
        <f t="shared" si="4"/>
        <v>1</v>
      </c>
      <c r="K17" s="41">
        <f t="shared" si="5"/>
        <v>1</v>
      </c>
      <c r="L17" s="81">
        <v>12</v>
      </c>
      <c r="M17" s="41">
        <f t="shared" si="6"/>
        <v>1</v>
      </c>
      <c r="N17" s="41">
        <f t="shared" si="7"/>
        <v>1</v>
      </c>
      <c r="O17" s="41">
        <f t="shared" si="8"/>
        <v>0</v>
      </c>
      <c r="P17" s="41">
        <v>68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ht="19.5" customHeight="1">
      <c r="A18" s="20">
        <v>12</v>
      </c>
      <c r="B18" s="75" t="s">
        <v>151</v>
      </c>
      <c r="C18" s="76" t="s">
        <v>152</v>
      </c>
      <c r="D18" s="41">
        <v>28</v>
      </c>
      <c r="E18" s="41">
        <f t="shared" si="0"/>
        <v>1</v>
      </c>
      <c r="F18" s="41">
        <f t="shared" si="1"/>
        <v>1</v>
      </c>
      <c r="G18" s="41">
        <f t="shared" si="2"/>
        <v>1</v>
      </c>
      <c r="H18" s="41">
        <v>23</v>
      </c>
      <c r="I18" s="41">
        <f t="shared" si="3"/>
        <v>1</v>
      </c>
      <c r="J18" s="41">
        <f t="shared" si="4"/>
        <v>1</v>
      </c>
      <c r="K18" s="41">
        <f t="shared" si="5"/>
        <v>0</v>
      </c>
      <c r="L18" s="81">
        <v>14</v>
      </c>
      <c r="M18" s="41">
        <f t="shared" si="6"/>
        <v>1</v>
      </c>
      <c r="N18" s="41">
        <f t="shared" si="7"/>
        <v>1</v>
      </c>
      <c r="O18" s="41">
        <f t="shared" si="8"/>
        <v>1</v>
      </c>
      <c r="P18" s="41">
        <v>65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1:32" ht="19.5" customHeight="1">
      <c r="A19" s="20">
        <v>13</v>
      </c>
      <c r="B19" s="75" t="s">
        <v>153</v>
      </c>
      <c r="C19" s="76" t="s">
        <v>154</v>
      </c>
      <c r="D19" s="41">
        <v>29</v>
      </c>
      <c r="E19" s="41">
        <f t="shared" si="0"/>
        <v>1</v>
      </c>
      <c r="F19" s="41">
        <f t="shared" si="1"/>
        <v>1</v>
      </c>
      <c r="G19" s="41">
        <f t="shared" si="2"/>
        <v>1</v>
      </c>
      <c r="H19" s="41">
        <v>26</v>
      </c>
      <c r="I19" s="41">
        <f t="shared" si="3"/>
        <v>1</v>
      </c>
      <c r="J19" s="41">
        <f t="shared" si="4"/>
        <v>1</v>
      </c>
      <c r="K19" s="41">
        <f t="shared" si="5"/>
        <v>1</v>
      </c>
      <c r="L19" s="81">
        <v>13</v>
      </c>
      <c r="M19" s="41">
        <f t="shared" si="6"/>
        <v>1</v>
      </c>
      <c r="N19" s="41">
        <f t="shared" si="7"/>
        <v>1</v>
      </c>
      <c r="O19" s="41">
        <f t="shared" si="8"/>
        <v>1</v>
      </c>
      <c r="P19" s="41">
        <v>68</v>
      </c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2" ht="19.5" customHeight="1">
      <c r="A20" s="20">
        <v>14</v>
      </c>
      <c r="B20" s="75" t="s">
        <v>155</v>
      </c>
      <c r="C20" s="76" t="s">
        <v>156</v>
      </c>
      <c r="D20" s="41">
        <v>27</v>
      </c>
      <c r="E20" s="41">
        <f t="shared" si="0"/>
        <v>1</v>
      </c>
      <c r="F20" s="41">
        <f t="shared" si="1"/>
        <v>1</v>
      </c>
      <c r="G20" s="41">
        <f t="shared" si="2"/>
        <v>1</v>
      </c>
      <c r="H20" s="41">
        <v>24</v>
      </c>
      <c r="I20" s="41">
        <f t="shared" si="3"/>
        <v>1</v>
      </c>
      <c r="J20" s="41">
        <f t="shared" si="4"/>
        <v>1</v>
      </c>
      <c r="K20" s="41">
        <f t="shared" si="5"/>
        <v>0</v>
      </c>
      <c r="L20" s="81">
        <v>12</v>
      </c>
      <c r="M20" s="41">
        <f t="shared" si="6"/>
        <v>1</v>
      </c>
      <c r="N20" s="41">
        <f t="shared" si="7"/>
        <v>1</v>
      </c>
      <c r="O20" s="41">
        <f t="shared" si="8"/>
        <v>0</v>
      </c>
      <c r="P20" s="41">
        <v>63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</row>
    <row r="21" spans="1:32" ht="19.5" customHeight="1">
      <c r="A21" s="20">
        <v>15</v>
      </c>
      <c r="B21" s="75" t="s">
        <v>157</v>
      </c>
      <c r="C21" s="76" t="s">
        <v>158</v>
      </c>
      <c r="D21" s="41">
        <v>27</v>
      </c>
      <c r="E21" s="41">
        <f t="shared" si="0"/>
        <v>1</v>
      </c>
      <c r="F21" s="41">
        <f t="shared" si="1"/>
        <v>1</v>
      </c>
      <c r="G21" s="41">
        <f t="shared" si="2"/>
        <v>1</v>
      </c>
      <c r="H21" s="41">
        <v>24</v>
      </c>
      <c r="I21" s="41">
        <f t="shared" si="3"/>
        <v>1</v>
      </c>
      <c r="J21" s="41">
        <f t="shared" si="4"/>
        <v>1</v>
      </c>
      <c r="K21" s="41">
        <f t="shared" si="5"/>
        <v>0</v>
      </c>
      <c r="L21" s="81">
        <v>12</v>
      </c>
      <c r="M21" s="41">
        <f t="shared" si="6"/>
        <v>1</v>
      </c>
      <c r="N21" s="41">
        <f t="shared" si="7"/>
        <v>1</v>
      </c>
      <c r="O21" s="41">
        <f t="shared" si="8"/>
        <v>0</v>
      </c>
      <c r="P21" s="41">
        <v>63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</row>
    <row r="22" spans="1:32" ht="19.5" customHeight="1">
      <c r="A22" s="20">
        <v>16</v>
      </c>
      <c r="B22" s="75" t="s">
        <v>159</v>
      </c>
      <c r="C22" s="78" t="s">
        <v>160</v>
      </c>
      <c r="D22" s="41">
        <v>28</v>
      </c>
      <c r="E22" s="41">
        <f t="shared" si="0"/>
        <v>1</v>
      </c>
      <c r="F22" s="41">
        <f t="shared" si="1"/>
        <v>1</v>
      </c>
      <c r="G22" s="41">
        <f t="shared" si="2"/>
        <v>1</v>
      </c>
      <c r="H22" s="41">
        <v>23</v>
      </c>
      <c r="I22" s="41">
        <f t="shared" si="3"/>
        <v>1</v>
      </c>
      <c r="J22" s="41">
        <f t="shared" si="4"/>
        <v>1</v>
      </c>
      <c r="K22" s="41">
        <f t="shared" si="5"/>
        <v>0</v>
      </c>
      <c r="L22" s="81">
        <v>14</v>
      </c>
      <c r="M22" s="41">
        <f t="shared" si="6"/>
        <v>1</v>
      </c>
      <c r="N22" s="41">
        <f t="shared" si="7"/>
        <v>1</v>
      </c>
      <c r="O22" s="41">
        <f t="shared" si="8"/>
        <v>1</v>
      </c>
      <c r="P22" s="41">
        <v>65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</row>
    <row r="23" spans="1:32" ht="19.5" customHeight="1">
      <c r="A23" s="20">
        <v>17</v>
      </c>
      <c r="B23" s="75" t="s">
        <v>161</v>
      </c>
      <c r="C23" s="76" t="s">
        <v>162</v>
      </c>
      <c r="D23" s="41">
        <v>29</v>
      </c>
      <c r="E23" s="41">
        <f t="shared" si="0"/>
        <v>1</v>
      </c>
      <c r="F23" s="41">
        <f t="shared" si="1"/>
        <v>1</v>
      </c>
      <c r="G23" s="41">
        <f t="shared" si="2"/>
        <v>1</v>
      </c>
      <c r="H23" s="41">
        <v>27</v>
      </c>
      <c r="I23" s="41">
        <f t="shared" si="3"/>
        <v>1</v>
      </c>
      <c r="J23" s="41">
        <f t="shared" si="4"/>
        <v>1</v>
      </c>
      <c r="K23" s="41">
        <f t="shared" si="5"/>
        <v>1</v>
      </c>
      <c r="L23" s="81">
        <v>12</v>
      </c>
      <c r="M23" s="41">
        <f t="shared" si="6"/>
        <v>1</v>
      </c>
      <c r="N23" s="41">
        <f t="shared" si="7"/>
        <v>1</v>
      </c>
      <c r="O23" s="41">
        <f t="shared" si="8"/>
        <v>0</v>
      </c>
      <c r="P23" s="41">
        <v>68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1:32" ht="29.25" customHeight="1">
      <c r="A24" s="20">
        <v>18</v>
      </c>
      <c r="B24" s="76" t="s">
        <v>163</v>
      </c>
      <c r="C24" s="76" t="s">
        <v>164</v>
      </c>
      <c r="D24" s="41">
        <v>20</v>
      </c>
      <c r="E24" s="41">
        <f t="shared" si="0"/>
        <v>1</v>
      </c>
      <c r="F24" s="41">
        <f t="shared" si="1"/>
        <v>0</v>
      </c>
      <c r="G24" s="41">
        <f t="shared" si="2"/>
        <v>0</v>
      </c>
      <c r="H24" s="41">
        <v>13</v>
      </c>
      <c r="I24" s="41">
        <f t="shared" si="3"/>
        <v>0</v>
      </c>
      <c r="J24" s="41">
        <f t="shared" si="4"/>
        <v>0</v>
      </c>
      <c r="K24" s="41">
        <f t="shared" si="5"/>
        <v>0</v>
      </c>
      <c r="L24" s="81">
        <v>14</v>
      </c>
      <c r="M24" s="41">
        <f t="shared" si="6"/>
        <v>1</v>
      </c>
      <c r="N24" s="41">
        <f t="shared" si="7"/>
        <v>1</v>
      </c>
      <c r="O24" s="41">
        <f t="shared" si="8"/>
        <v>1</v>
      </c>
      <c r="P24" s="41">
        <v>47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</row>
    <row r="25" spans="1:32" ht="15.75" customHeight="1">
      <c r="A25" s="22"/>
      <c r="B25" s="22"/>
      <c r="C25" s="22"/>
      <c r="D25" s="22"/>
      <c r="E25" s="79">
        <f>COUNTIF(E7:E24,1)</f>
        <v>18</v>
      </c>
      <c r="F25" s="79">
        <f>COUNTIF(F7:F24,1)</f>
        <v>17</v>
      </c>
      <c r="G25" s="79">
        <f>COUNTIF(G7:G24,1)</f>
        <v>16</v>
      </c>
      <c r="H25" s="22"/>
      <c r="I25" s="79">
        <f>COUNTIF(I7:I24,1)</f>
        <v>16</v>
      </c>
      <c r="J25" s="79">
        <f>COUNTIF(J7:J24,1)</f>
        <v>14</v>
      </c>
      <c r="K25" s="79">
        <f>COUNTIF(K7:K24,1)</f>
        <v>6</v>
      </c>
      <c r="L25" s="22"/>
      <c r="M25" s="79">
        <f>COUNTIF(M7:M24,1)</f>
        <v>18</v>
      </c>
      <c r="N25" s="79">
        <f>COUNTIF(N7:N24,1)</f>
        <v>18</v>
      </c>
      <c r="O25" s="79">
        <f>COUNTIF(O7:O24,1)</f>
        <v>13</v>
      </c>
      <c r="P25" s="22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</row>
    <row r="26" spans="1:32" ht="15.75" customHeight="1">
      <c r="A26" s="40"/>
      <c r="B26" s="40"/>
      <c r="C26" s="40"/>
      <c r="D26" s="40"/>
      <c r="E26" s="80">
        <f>IF(E25/18&gt;=0.7,1,0)</f>
        <v>1</v>
      </c>
      <c r="F26" s="80">
        <f>IF(F25/18&gt;=0.7,1,0)</f>
        <v>1</v>
      </c>
      <c r="G26" s="80">
        <f>IF(G25/18&gt;=0.7,1,0)</f>
        <v>1</v>
      </c>
      <c r="H26" s="40"/>
      <c r="I26" s="80">
        <f>IF(I25/18&gt;=0.7,1,0)</f>
        <v>1</v>
      </c>
      <c r="J26" s="80">
        <f>IF(J25/18&gt;=0.7,1,0)</f>
        <v>1</v>
      </c>
      <c r="K26" s="80">
        <f>IF(K25/18&gt;=0.7,1,0)</f>
        <v>0</v>
      </c>
      <c r="L26" s="40"/>
      <c r="M26" s="80">
        <f>IF(M25/18&gt;=0.7,1,0)</f>
        <v>1</v>
      </c>
      <c r="N26" s="80">
        <f>IF(N25/18&gt;=0.7,1,0)</f>
        <v>1</v>
      </c>
      <c r="O26" s="80">
        <f>IF(O25/18&gt;=0.7,1,0)</f>
        <v>1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</row>
    <row r="27" spans="1:32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</row>
    <row r="28" spans="1:32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</row>
    <row r="29" spans="1:32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1:32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</row>
    <row r="31" spans="1:32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1:32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</row>
    <row r="33" spans="1:32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</row>
    <row r="34" spans="1:32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32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</row>
    <row r="36" spans="1:32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32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1:32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32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2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1:32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</row>
    <row r="44" spans="1:32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</row>
    <row r="49" spans="1:32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1:32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51" spans="1:32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1:32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2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59" spans="1:32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</row>
    <row r="60" spans="1:32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</row>
    <row r="61" spans="1:32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</row>
    <row r="62" spans="1:32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</row>
    <row r="63" spans="1:32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</row>
    <row r="64" spans="1:32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</row>
    <row r="65" spans="1:32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</row>
    <row r="66" spans="1:32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1:32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1:32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</row>
    <row r="69" spans="1:32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</row>
    <row r="70" spans="1:32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</row>
    <row r="71" spans="1:32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</row>
    <row r="72" spans="1:32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</row>
    <row r="73" spans="1:32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</row>
    <row r="74" spans="1:32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1:32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1:32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1:32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1:32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1:32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</row>
    <row r="80" spans="1:32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1:32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</row>
    <row r="82" spans="1:32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1:32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1:32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</row>
    <row r="85" spans="1:32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</row>
    <row r="86" spans="1:32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1:32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1:32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1:32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1:32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1:32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1:32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1:32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1:32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1:32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1:32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1:32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1:32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1:32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</row>
    <row r="100" spans="1:32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</row>
    <row r="101" spans="1:32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1:32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1:32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1:32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</row>
    <row r="106" spans="1:32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</row>
    <row r="107" spans="1:32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1:32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</row>
    <row r="112" spans="1:32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1:32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1:32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</row>
    <row r="115" spans="1:32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</row>
    <row r="116" spans="1:32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</row>
    <row r="117" spans="1:32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1:32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1:32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1:32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1:32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1:32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</row>
    <row r="123" spans="1:32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</row>
    <row r="124" spans="1:32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1:32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</row>
    <row r="126" spans="1:32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1:32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</row>
    <row r="128" spans="1:32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1:32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1:32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</row>
    <row r="131" spans="1:32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</row>
    <row r="132" spans="1:32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</row>
    <row r="133" spans="1:32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</row>
    <row r="134" spans="1:32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</row>
    <row r="135" spans="1:32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</row>
    <row r="136" spans="1:32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</row>
    <row r="137" spans="1:32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</row>
    <row r="138" spans="1:32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</row>
    <row r="139" spans="1:32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</row>
    <row r="140" spans="1:32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</row>
    <row r="141" spans="1:32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</row>
    <row r="142" spans="1:32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</row>
    <row r="143" spans="1:32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</row>
    <row r="144" spans="1:32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</row>
    <row r="145" spans="1:32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</row>
    <row r="146" spans="1:32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1:32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1:32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1:32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1:32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1:32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1:32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1:32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1:32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1:32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1:32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1:32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1:32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1:32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1:32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1:32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1:32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1:32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1:32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1:32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1:32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1:32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1:32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1:32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1:32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1:32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1:32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1:32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1:32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1:32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1:32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1:32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1:32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1:32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1:32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1:32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1:32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1:32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1:32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1:32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1:32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1:32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1:32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1:32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1:32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1:32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1:32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1:32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1:32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1:32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1:32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1:32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1:32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</row>
    <row r="199" spans="1:32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</row>
    <row r="200" spans="1:32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</row>
    <row r="201" spans="1:32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</row>
    <row r="202" spans="1:32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</row>
    <row r="203" spans="1:32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</row>
    <row r="204" spans="1:32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</row>
    <row r="205" spans="1:32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</row>
    <row r="206" spans="1:32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</row>
    <row r="207" spans="1:32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</row>
    <row r="208" spans="1:32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</row>
    <row r="209" spans="1:32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</row>
    <row r="210" spans="1:32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</row>
    <row r="211" spans="1:32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</row>
    <row r="212" spans="1:32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</row>
    <row r="213" spans="1:32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</row>
    <row r="214" spans="1:32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</row>
    <row r="215" spans="1:32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</row>
    <row r="216" spans="1:32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</row>
    <row r="217" spans="1:32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</row>
    <row r="218" spans="1:32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</row>
    <row r="219" spans="1:32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</row>
    <row r="220" spans="1:32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</row>
    <row r="221" spans="1:32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</row>
    <row r="222" spans="1:32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</row>
    <row r="223" spans="1:32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</row>
    <row r="224" spans="1:32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P1"/>
    <mergeCell ref="A2:P2"/>
    <mergeCell ref="A3:P3"/>
    <mergeCell ref="A4:A6"/>
    <mergeCell ref="B4:B6"/>
    <mergeCell ref="D4:O4"/>
    <mergeCell ref="P4:P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4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topLeftCell="A10" workbookViewId="0">
      <selection activeCell="F22" sqref="F22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5" t="s">
        <v>66</v>
      </c>
      <c r="B1" s="103"/>
      <c r="C1" s="103"/>
      <c r="D1" s="103"/>
      <c r="E1" s="10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69" customHeight="1">
      <c r="A2" s="43" t="s">
        <v>67</v>
      </c>
      <c r="B2" s="43" t="s">
        <v>68</v>
      </c>
      <c r="C2" s="43" t="s">
        <v>69</v>
      </c>
      <c r="D2" s="30" t="s">
        <v>70</v>
      </c>
      <c r="E2" s="69" t="s">
        <v>71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15.75" customHeight="1">
      <c r="A3" s="20">
        <v>1</v>
      </c>
      <c r="B3" s="73" t="s">
        <v>129</v>
      </c>
      <c r="C3" s="74" t="s">
        <v>130</v>
      </c>
      <c r="D3" s="41">
        <v>63</v>
      </c>
      <c r="E3" s="70" t="str">
        <f>IF(D3&lt;=56,"Y","N")</f>
        <v>N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5.75" customHeight="1">
      <c r="A4" s="20">
        <v>2</v>
      </c>
      <c r="B4" s="73" t="s">
        <v>131</v>
      </c>
      <c r="C4" s="73" t="s">
        <v>132</v>
      </c>
      <c r="D4" s="41">
        <v>65</v>
      </c>
      <c r="E4" s="70" t="str">
        <f t="shared" ref="E4:E20" si="0">IF(D4&lt;=56,"Y","N")</f>
        <v>N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ht="15.75" customHeight="1">
      <c r="A5" s="20">
        <v>3</v>
      </c>
      <c r="B5" s="75" t="s">
        <v>133</v>
      </c>
      <c r="C5" s="76" t="s">
        <v>134</v>
      </c>
      <c r="D5" s="41">
        <v>68</v>
      </c>
      <c r="E5" s="70" t="str">
        <f t="shared" si="0"/>
        <v>N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15.75" customHeight="1">
      <c r="A6" s="20">
        <v>4</v>
      </c>
      <c r="B6" s="75" t="s">
        <v>135</v>
      </c>
      <c r="C6" s="77" t="s">
        <v>136</v>
      </c>
      <c r="D6" s="41">
        <v>61</v>
      </c>
      <c r="E6" s="70" t="str">
        <f t="shared" si="0"/>
        <v>N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5" ht="15.75" customHeight="1">
      <c r="A7" s="20">
        <v>5</v>
      </c>
      <c r="B7" s="75" t="s">
        <v>137</v>
      </c>
      <c r="C7" s="76" t="s">
        <v>138</v>
      </c>
      <c r="D7" s="41">
        <v>68</v>
      </c>
      <c r="E7" s="70" t="str">
        <f t="shared" si="0"/>
        <v>N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pans="1:25" ht="15.75" customHeight="1">
      <c r="A8" s="20">
        <v>6</v>
      </c>
      <c r="B8" s="75" t="s">
        <v>139</v>
      </c>
      <c r="C8" s="76" t="s">
        <v>140</v>
      </c>
      <c r="D8" s="41">
        <v>70</v>
      </c>
      <c r="E8" s="70" t="str">
        <f t="shared" si="0"/>
        <v>N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ht="15.75" customHeight="1">
      <c r="A9" s="20">
        <v>7</v>
      </c>
      <c r="B9" s="75" t="s">
        <v>141</v>
      </c>
      <c r="C9" s="76" t="s">
        <v>142</v>
      </c>
      <c r="D9" s="41">
        <v>70</v>
      </c>
      <c r="E9" s="70" t="str">
        <f t="shared" si="0"/>
        <v>N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pans="1:25" ht="15.75" customHeight="1">
      <c r="A10" s="20">
        <v>8</v>
      </c>
      <c r="B10" s="75" t="s">
        <v>143</v>
      </c>
      <c r="C10" s="77" t="s">
        <v>144</v>
      </c>
      <c r="D10" s="41">
        <v>65</v>
      </c>
      <c r="E10" s="70" t="str">
        <f t="shared" si="0"/>
        <v>N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ht="15.75" customHeight="1">
      <c r="A11" s="20">
        <v>9</v>
      </c>
      <c r="B11" s="75" t="s">
        <v>145</v>
      </c>
      <c r="C11" s="76" t="s">
        <v>146</v>
      </c>
      <c r="D11" s="41">
        <v>70</v>
      </c>
      <c r="E11" s="70" t="str">
        <f t="shared" si="0"/>
        <v>N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15.75" customHeight="1">
      <c r="A12" s="20">
        <v>10</v>
      </c>
      <c r="B12" s="75" t="s">
        <v>147</v>
      </c>
      <c r="C12" s="76" t="s">
        <v>148</v>
      </c>
      <c r="D12" s="41">
        <v>58</v>
      </c>
      <c r="E12" s="70" t="str">
        <f t="shared" si="0"/>
        <v>N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15.75" customHeight="1">
      <c r="A13" s="20">
        <v>11</v>
      </c>
      <c r="B13" s="75" t="s">
        <v>149</v>
      </c>
      <c r="C13" s="76" t="s">
        <v>150</v>
      </c>
      <c r="D13" s="41">
        <v>68</v>
      </c>
      <c r="E13" s="70" t="str">
        <f t="shared" si="0"/>
        <v>N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ht="15.75" customHeight="1">
      <c r="A14" s="20">
        <v>12</v>
      </c>
      <c r="B14" s="75" t="s">
        <v>151</v>
      </c>
      <c r="C14" s="76" t="s">
        <v>152</v>
      </c>
      <c r="D14" s="41">
        <v>65</v>
      </c>
      <c r="E14" s="70" t="str">
        <f t="shared" si="0"/>
        <v>N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5" ht="15.75" customHeight="1">
      <c r="A15" s="20">
        <v>13</v>
      </c>
      <c r="B15" s="75" t="s">
        <v>153</v>
      </c>
      <c r="C15" s="76" t="s">
        <v>154</v>
      </c>
      <c r="D15" s="41">
        <v>68</v>
      </c>
      <c r="E15" s="70" t="str">
        <f t="shared" si="0"/>
        <v>N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ht="15.75" customHeight="1">
      <c r="A16" s="20">
        <v>14</v>
      </c>
      <c r="B16" s="75" t="s">
        <v>155</v>
      </c>
      <c r="C16" s="76" t="s">
        <v>156</v>
      </c>
      <c r="D16" s="41">
        <v>63</v>
      </c>
      <c r="E16" s="70" t="str">
        <f t="shared" si="0"/>
        <v>N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5.75" customHeight="1">
      <c r="A17" s="20">
        <v>15</v>
      </c>
      <c r="B17" s="75" t="s">
        <v>157</v>
      </c>
      <c r="C17" s="76" t="s">
        <v>158</v>
      </c>
      <c r="D17" s="41">
        <v>63</v>
      </c>
      <c r="E17" s="70" t="str">
        <f t="shared" si="0"/>
        <v>N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1:25" ht="15.75" customHeight="1">
      <c r="A18" s="20">
        <v>16</v>
      </c>
      <c r="B18" s="75" t="s">
        <v>159</v>
      </c>
      <c r="C18" s="78" t="s">
        <v>160</v>
      </c>
      <c r="D18" s="41">
        <v>65</v>
      </c>
      <c r="E18" s="70" t="str">
        <f t="shared" si="0"/>
        <v>N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1:25" ht="15.75" customHeight="1">
      <c r="A19" s="20">
        <v>17</v>
      </c>
      <c r="B19" s="75" t="s">
        <v>161</v>
      </c>
      <c r="C19" s="76" t="s">
        <v>162</v>
      </c>
      <c r="D19" s="41">
        <v>68</v>
      </c>
      <c r="E19" s="70" t="str">
        <f t="shared" si="0"/>
        <v>N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29.25" customHeight="1">
      <c r="A20" s="20">
        <v>18</v>
      </c>
      <c r="B20" s="76" t="s">
        <v>163</v>
      </c>
      <c r="C20" s="76" t="s">
        <v>164</v>
      </c>
      <c r="D20" s="41">
        <v>47</v>
      </c>
      <c r="E20" s="70" t="str">
        <f t="shared" si="0"/>
        <v>Y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5" ht="14.25" customHeight="1">
      <c r="A21" s="42"/>
      <c r="B21" s="42"/>
      <c r="C21" s="42"/>
      <c r="D21" s="40"/>
      <c r="E21" s="45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4.25" customHeight="1">
      <c r="A22" s="42"/>
      <c r="B22" s="42"/>
      <c r="C22" s="42"/>
      <c r="D22" s="40"/>
      <c r="E22" s="40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1:25" ht="14.25" customHeight="1">
      <c r="A23" s="42"/>
      <c r="B23" s="42"/>
      <c r="C23" s="42"/>
      <c r="D23" s="40"/>
      <c r="E23" s="40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14.25" customHeight="1">
      <c r="A24" s="42"/>
      <c r="B24" s="42"/>
      <c r="C24" s="42"/>
      <c r="D24" s="40"/>
      <c r="E24" s="40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14.25" customHeight="1">
      <c r="A25" s="42"/>
      <c r="B25" s="42"/>
      <c r="C25" s="42"/>
      <c r="D25" s="40"/>
      <c r="E25" s="40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ht="14.25" customHeight="1">
      <c r="A26" s="42"/>
      <c r="B26" s="42"/>
      <c r="C26" s="42"/>
      <c r="D26" s="40"/>
      <c r="E26" s="40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5" ht="14.25" customHeight="1">
      <c r="A27" s="42"/>
      <c r="B27" s="42"/>
      <c r="C27" s="42"/>
      <c r="D27" s="40"/>
      <c r="E27" s="40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4.25" customHeight="1">
      <c r="A28" s="42"/>
      <c r="B28" s="42"/>
      <c r="C28" s="42"/>
      <c r="D28" s="40"/>
      <c r="E28" s="40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ht="14.25" customHeight="1">
      <c r="A29" s="42"/>
      <c r="B29" s="42"/>
      <c r="C29" s="42"/>
      <c r="D29" s="40"/>
      <c r="E29" s="40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4.25" customHeight="1">
      <c r="A30" s="42"/>
      <c r="B30" s="42"/>
      <c r="C30" s="42"/>
      <c r="D30" s="40"/>
      <c r="E30" s="40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ht="14.25" customHeight="1">
      <c r="A31" s="42"/>
      <c r="B31" s="42"/>
      <c r="C31" s="42"/>
      <c r="D31" s="40"/>
      <c r="E31" s="40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4.25" customHeight="1">
      <c r="A32" s="42"/>
      <c r="B32" s="42"/>
      <c r="C32" s="42"/>
      <c r="D32" s="40"/>
      <c r="E32" s="40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4.25" customHeight="1">
      <c r="A33" s="42"/>
      <c r="B33" s="42"/>
      <c r="C33" s="42"/>
      <c r="D33" s="40"/>
      <c r="E33" s="40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4.25" customHeight="1">
      <c r="A34" s="42"/>
      <c r="B34" s="42"/>
      <c r="C34" s="42"/>
      <c r="D34" s="40"/>
      <c r="E34" s="40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4.25" customHeight="1">
      <c r="A35" s="42"/>
      <c r="B35" s="42"/>
      <c r="C35" s="42"/>
      <c r="D35" s="40"/>
      <c r="E35" s="40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4.25" customHeight="1">
      <c r="A36" s="42"/>
      <c r="B36" s="42"/>
      <c r="C36" s="42"/>
      <c r="D36" s="40"/>
      <c r="E36" s="40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4.25" customHeight="1">
      <c r="A37" s="42"/>
      <c r="B37" s="42"/>
      <c r="C37" s="42"/>
      <c r="D37" s="40"/>
      <c r="E37" s="40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4.25" customHeight="1">
      <c r="A38" s="42"/>
      <c r="B38" s="42"/>
      <c r="C38" s="42"/>
      <c r="D38" s="40"/>
      <c r="E38" s="40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4.25" customHeight="1">
      <c r="A39" s="42"/>
      <c r="B39" s="42"/>
      <c r="C39" s="42"/>
      <c r="D39" s="40"/>
      <c r="E39" s="40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4.25" customHeight="1">
      <c r="A40" s="42"/>
      <c r="B40" s="42"/>
      <c r="C40" s="42"/>
      <c r="D40" s="40"/>
      <c r="E40" s="4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4.25" customHeight="1">
      <c r="A41" s="42"/>
      <c r="B41" s="42"/>
      <c r="C41" s="42"/>
      <c r="D41" s="40"/>
      <c r="E41" s="40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4.25" customHeight="1">
      <c r="A42" s="42"/>
      <c r="B42" s="42"/>
      <c r="C42" s="42"/>
      <c r="D42" s="40"/>
      <c r="E42" s="40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ht="14.25" customHeight="1">
      <c r="A43" s="42"/>
      <c r="B43" s="42"/>
      <c r="C43" s="42"/>
      <c r="D43" s="40"/>
      <c r="E43" s="40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ht="14.25" customHeight="1">
      <c r="A44" s="42"/>
      <c r="B44" s="42"/>
      <c r="C44" s="42"/>
      <c r="D44" s="40"/>
      <c r="E44" s="40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25" ht="14.25" customHeight="1">
      <c r="A45" s="42"/>
      <c r="B45" s="42"/>
      <c r="C45" s="42"/>
      <c r="D45" s="40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ht="14.25" customHeight="1">
      <c r="A46" s="42"/>
      <c r="B46" s="42"/>
      <c r="C46" s="42"/>
      <c r="D46" s="40"/>
      <c r="E46" s="40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ht="14.25" customHeight="1">
      <c r="A47" s="42"/>
      <c r="B47" s="42"/>
      <c r="C47" s="42"/>
      <c r="D47" s="40"/>
      <c r="E47" s="40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ht="14.25" customHeight="1">
      <c r="A48" s="42"/>
      <c r="B48" s="42"/>
      <c r="C48" s="42"/>
      <c r="D48" s="40"/>
      <c r="E48" s="40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5" ht="14.25" customHeight="1">
      <c r="A49" s="42"/>
      <c r="B49" s="42"/>
      <c r="C49" s="42"/>
      <c r="D49" s="40"/>
      <c r="E49" s="40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ht="14.25" customHeight="1">
      <c r="A50" s="42"/>
      <c r="B50" s="42"/>
      <c r="C50" s="42"/>
      <c r="D50" s="40"/>
      <c r="E50" s="40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ht="14.25" customHeight="1">
      <c r="A51" s="42"/>
      <c r="B51" s="42"/>
      <c r="C51" s="42"/>
      <c r="D51" s="40"/>
      <c r="E51" s="40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 ht="14.25" customHeight="1">
      <c r="A52" s="42"/>
      <c r="B52" s="42"/>
      <c r="C52" s="42"/>
      <c r="D52" s="40"/>
      <c r="E52" s="40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1:25" ht="14.25" customHeight="1">
      <c r="A53" s="42"/>
      <c r="B53" s="42"/>
      <c r="C53" s="42"/>
      <c r="D53" s="40"/>
      <c r="E53" s="40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5" ht="14.25" customHeight="1">
      <c r="A54" s="42"/>
      <c r="B54" s="42"/>
      <c r="C54" s="42"/>
      <c r="D54" s="40"/>
      <c r="E54" s="40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ht="14.25" customHeight="1">
      <c r="A55" s="42"/>
      <c r="B55" s="42"/>
      <c r="C55" s="42"/>
      <c r="D55" s="40"/>
      <c r="E55" s="40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1:25" ht="14.25" customHeight="1">
      <c r="A56" s="42"/>
      <c r="B56" s="42"/>
      <c r="C56" s="42"/>
      <c r="D56" s="40"/>
      <c r="E56" s="40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1:25" ht="14.25" customHeight="1">
      <c r="A57" s="42"/>
      <c r="B57" s="42"/>
      <c r="C57" s="42"/>
      <c r="D57" s="40"/>
      <c r="E57" s="40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1:25" ht="14.25" customHeight="1">
      <c r="A58" s="42"/>
      <c r="B58" s="42"/>
      <c r="C58" s="42"/>
      <c r="D58" s="40"/>
      <c r="E58" s="40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1:25" ht="14.25" customHeight="1">
      <c r="A59" s="42"/>
      <c r="B59" s="42"/>
      <c r="C59" s="42"/>
      <c r="D59" s="40"/>
      <c r="E59" s="40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1:25" ht="14.25" customHeight="1">
      <c r="A60" s="42"/>
      <c r="B60" s="42"/>
      <c r="C60" s="42"/>
      <c r="D60" s="40"/>
      <c r="E60" s="40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ht="14.25" customHeight="1">
      <c r="A61" s="42"/>
      <c r="B61" s="42"/>
      <c r="C61" s="42"/>
      <c r="D61" s="40"/>
      <c r="E61" s="40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1:25" ht="14.25" customHeight="1">
      <c r="A62" s="42"/>
      <c r="B62" s="42"/>
      <c r="C62" s="42"/>
      <c r="D62" s="40"/>
      <c r="E62" s="4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5" ht="14.25" customHeight="1">
      <c r="A63" s="42"/>
      <c r="B63" s="42"/>
      <c r="C63" s="42"/>
      <c r="D63" s="40"/>
      <c r="E63" s="40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1:25" ht="14.25" customHeight="1">
      <c r="A64" s="42"/>
      <c r="B64" s="42"/>
      <c r="C64" s="42"/>
      <c r="D64" s="40"/>
      <c r="E64" s="40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ht="14.25" customHeight="1">
      <c r="A65" s="42"/>
      <c r="B65" s="42"/>
      <c r="C65" s="42"/>
      <c r="D65" s="40"/>
      <c r="E65" s="40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4.25" customHeight="1">
      <c r="A66" s="42"/>
      <c r="B66" s="42"/>
      <c r="C66" s="42"/>
      <c r="D66" s="40"/>
      <c r="E66" s="40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4.25" customHeight="1">
      <c r="A67" s="42"/>
      <c r="B67" s="42"/>
      <c r="C67" s="42"/>
      <c r="D67" s="40"/>
      <c r="E67" s="40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4.25" customHeight="1">
      <c r="A68" s="42"/>
      <c r="B68" s="42"/>
      <c r="C68" s="42"/>
      <c r="D68" s="40"/>
      <c r="E68" s="40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4.25" customHeight="1">
      <c r="A69" s="42"/>
      <c r="B69" s="42"/>
      <c r="C69" s="42"/>
      <c r="D69" s="40"/>
      <c r="E69" s="40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4.25" customHeight="1">
      <c r="A70" s="42"/>
      <c r="B70" s="42"/>
      <c r="C70" s="42"/>
      <c r="D70" s="40"/>
      <c r="E70" s="40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4.25" customHeight="1">
      <c r="A71" s="42"/>
      <c r="B71" s="42"/>
      <c r="C71" s="42"/>
      <c r="D71" s="40"/>
      <c r="E71" s="40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4.25" customHeight="1">
      <c r="A72" s="42"/>
      <c r="B72" s="42"/>
      <c r="C72" s="42"/>
      <c r="D72" s="40"/>
      <c r="E72" s="40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ht="14.25" customHeight="1">
      <c r="A73" s="42"/>
      <c r="B73" s="42"/>
      <c r="C73" s="42"/>
      <c r="D73" s="40"/>
      <c r="E73" s="40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ht="14.25" customHeight="1">
      <c r="A74" s="42"/>
      <c r="B74" s="42"/>
      <c r="C74" s="42"/>
      <c r="D74" s="40"/>
      <c r="E74" s="40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ht="14.25" customHeight="1">
      <c r="A75" s="42"/>
      <c r="B75" s="42"/>
      <c r="C75" s="42"/>
      <c r="D75" s="40"/>
      <c r="E75" s="40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</row>
    <row r="76" spans="1:25" ht="14.25" customHeight="1">
      <c r="A76" s="42"/>
      <c r="B76" s="42"/>
      <c r="C76" s="42"/>
      <c r="D76" s="40"/>
      <c r="E76" s="40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ht="14.25" customHeight="1">
      <c r="A77" s="42"/>
      <c r="B77" s="42"/>
      <c r="C77" s="42"/>
      <c r="D77" s="40"/>
      <c r="E77" s="40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</row>
    <row r="78" spans="1:25" ht="14.25" customHeight="1">
      <c r="A78" s="42"/>
      <c r="B78" s="42"/>
      <c r="C78" s="42"/>
      <c r="D78" s="40"/>
      <c r="E78" s="40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spans="1:25" ht="14.25" customHeight="1">
      <c r="A79" s="42"/>
      <c r="B79" s="42"/>
      <c r="C79" s="42"/>
      <c r="D79" s="40"/>
      <c r="E79" s="40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1:25" ht="14.25" customHeight="1">
      <c r="A80" s="42"/>
      <c r="B80" s="42"/>
      <c r="C80" s="42"/>
      <c r="D80" s="40"/>
      <c r="E80" s="40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1:25" ht="14.25" customHeight="1">
      <c r="A81" s="42"/>
      <c r="B81" s="42"/>
      <c r="C81" s="42"/>
      <c r="D81" s="40"/>
      <c r="E81" s="40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pans="1:25" ht="14.25" customHeight="1">
      <c r="A82" s="42"/>
      <c r="B82" s="42"/>
      <c r="C82" s="42"/>
      <c r="D82" s="40"/>
      <c r="E82" s="40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pans="1:25" ht="14.25" customHeight="1">
      <c r="A83" s="42"/>
      <c r="B83" s="42"/>
      <c r="C83" s="42"/>
      <c r="D83" s="40"/>
      <c r="E83" s="40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pans="1:25" ht="14.25" customHeight="1">
      <c r="A84" s="42"/>
      <c r="B84" s="42"/>
      <c r="C84" s="42"/>
      <c r="D84" s="40"/>
      <c r="E84" s="40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pans="1:25" ht="14.25" customHeight="1">
      <c r="A85" s="42"/>
      <c r="B85" s="42"/>
      <c r="C85" s="42"/>
      <c r="D85" s="40"/>
      <c r="E85" s="40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pans="1:25" ht="14.25" customHeight="1">
      <c r="A86" s="42"/>
      <c r="B86" s="42"/>
      <c r="C86" s="42"/>
      <c r="D86" s="40"/>
      <c r="E86" s="40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pans="1:25" ht="14.25" customHeight="1">
      <c r="A87" s="42"/>
      <c r="B87" s="42"/>
      <c r="C87" s="42"/>
      <c r="D87" s="40"/>
      <c r="E87" s="40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pans="1:25" ht="14.25" customHeight="1">
      <c r="A88" s="42"/>
      <c r="B88" s="42"/>
      <c r="C88" s="42"/>
      <c r="D88" s="40"/>
      <c r="E88" s="40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1:25" ht="14.25" customHeight="1">
      <c r="A89" s="42"/>
      <c r="B89" s="42"/>
      <c r="C89" s="42"/>
      <c r="D89" s="40"/>
      <c r="E89" s="40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pans="1:25" ht="14.25" customHeight="1">
      <c r="A90" s="42"/>
      <c r="B90" s="42"/>
      <c r="C90" s="42"/>
      <c r="D90" s="40"/>
      <c r="E90" s="40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pans="1:25" ht="14.25" customHeight="1">
      <c r="A91" s="42"/>
      <c r="B91" s="42"/>
      <c r="C91" s="42"/>
      <c r="D91" s="40"/>
      <c r="E91" s="40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1:25" ht="14.25" customHeight="1">
      <c r="A92" s="42"/>
      <c r="B92" s="42"/>
      <c r="C92" s="42"/>
      <c r="D92" s="40"/>
      <c r="E92" s="40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5" ht="14.25" customHeight="1">
      <c r="A93" s="42"/>
      <c r="B93" s="42"/>
      <c r="C93" s="42"/>
      <c r="D93" s="40"/>
      <c r="E93" s="40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5" ht="14.25" customHeight="1">
      <c r="A94" s="42"/>
      <c r="B94" s="42"/>
      <c r="C94" s="42"/>
      <c r="D94" s="40"/>
      <c r="E94" s="40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1:25" ht="14.25" customHeight="1">
      <c r="A95" s="42"/>
      <c r="B95" s="42"/>
      <c r="C95" s="42"/>
      <c r="D95" s="40"/>
      <c r="E95" s="40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1:25" ht="14.25" customHeight="1">
      <c r="A96" s="42"/>
      <c r="B96" s="42"/>
      <c r="C96" s="42"/>
      <c r="D96" s="40"/>
      <c r="E96" s="40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pans="1:25" ht="14.25" customHeight="1">
      <c r="A97" s="42"/>
      <c r="B97" s="42"/>
      <c r="C97" s="42"/>
      <c r="D97" s="40"/>
      <c r="E97" s="40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pans="1:25" ht="14.25" customHeight="1">
      <c r="A98" s="42"/>
      <c r="B98" s="42"/>
      <c r="C98" s="42"/>
      <c r="D98" s="40"/>
      <c r="E98" s="40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pans="1:25" ht="14.25" customHeight="1">
      <c r="A99" s="42"/>
      <c r="B99" s="42"/>
      <c r="C99" s="42"/>
      <c r="D99" s="40"/>
      <c r="E99" s="40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1:25" ht="14.25" customHeight="1">
      <c r="A100" s="42"/>
      <c r="B100" s="42"/>
      <c r="C100" s="42"/>
      <c r="D100" s="40"/>
      <c r="E100" s="40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1:25" ht="14.25" customHeight="1">
      <c r="A101" s="42"/>
      <c r="B101" s="42"/>
      <c r="C101" s="42"/>
      <c r="D101" s="40"/>
      <c r="E101" s="40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1:25" ht="14.25" customHeight="1">
      <c r="A102" s="42"/>
      <c r="B102" s="42"/>
      <c r="C102" s="42"/>
      <c r="D102" s="40"/>
      <c r="E102" s="40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pans="1:25" ht="14.25" customHeight="1">
      <c r="A103" s="42"/>
      <c r="B103" s="42"/>
      <c r="C103" s="42"/>
      <c r="D103" s="40"/>
      <c r="E103" s="40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1:25" ht="14.25" customHeight="1">
      <c r="A104" s="42"/>
      <c r="B104" s="42"/>
      <c r="C104" s="42"/>
      <c r="D104" s="40"/>
      <c r="E104" s="40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1:25" ht="14.25" customHeight="1">
      <c r="A105" s="42"/>
      <c r="B105" s="42"/>
      <c r="C105" s="42"/>
      <c r="D105" s="40"/>
      <c r="E105" s="40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pans="1:25" ht="14.25" customHeight="1">
      <c r="A106" s="42"/>
      <c r="B106" s="42"/>
      <c r="C106" s="42"/>
      <c r="D106" s="40"/>
      <c r="E106" s="40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pans="1:25" ht="14.25" customHeight="1">
      <c r="A107" s="42"/>
      <c r="B107" s="42"/>
      <c r="C107" s="42"/>
      <c r="D107" s="40"/>
      <c r="E107" s="40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pans="1:25" ht="14.25" customHeight="1">
      <c r="A108" s="42"/>
      <c r="B108" s="42"/>
      <c r="C108" s="42"/>
      <c r="D108" s="40"/>
      <c r="E108" s="40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pans="1:25" ht="14.25" customHeight="1">
      <c r="A109" s="42"/>
      <c r="B109" s="42"/>
      <c r="C109" s="42"/>
      <c r="D109" s="40"/>
      <c r="E109" s="40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pans="1:25" ht="14.25" customHeight="1">
      <c r="A110" s="42"/>
      <c r="B110" s="42"/>
      <c r="C110" s="42"/>
      <c r="D110" s="40"/>
      <c r="E110" s="40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pans="1:25" ht="14.25" customHeight="1">
      <c r="A111" s="42"/>
      <c r="B111" s="42"/>
      <c r="C111" s="42"/>
      <c r="D111" s="40"/>
      <c r="E111" s="40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pans="1:25" ht="14.25" customHeight="1">
      <c r="A112" s="42"/>
      <c r="B112" s="42"/>
      <c r="C112" s="42"/>
      <c r="D112" s="40"/>
      <c r="E112" s="40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pans="1:25" ht="14.25" customHeight="1">
      <c r="A113" s="42"/>
      <c r="B113" s="42"/>
      <c r="C113" s="42"/>
      <c r="D113" s="40"/>
      <c r="E113" s="40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pans="1:25" ht="14.25" customHeight="1">
      <c r="A114" s="42"/>
      <c r="B114" s="42"/>
      <c r="C114" s="42"/>
      <c r="D114" s="40"/>
      <c r="E114" s="40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pans="1:25" ht="14.25" customHeight="1">
      <c r="A115" s="42"/>
      <c r="B115" s="42"/>
      <c r="C115" s="42"/>
      <c r="D115" s="40"/>
      <c r="E115" s="40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pans="1:25" ht="14.25" customHeight="1">
      <c r="A116" s="42"/>
      <c r="B116" s="42"/>
      <c r="C116" s="42"/>
      <c r="D116" s="40"/>
      <c r="E116" s="40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pans="1:25" ht="14.25" customHeight="1">
      <c r="A117" s="42"/>
      <c r="B117" s="42"/>
      <c r="C117" s="42"/>
      <c r="D117" s="40"/>
      <c r="E117" s="40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pans="1:25" ht="14.25" customHeight="1">
      <c r="A118" s="42"/>
      <c r="B118" s="42"/>
      <c r="C118" s="42"/>
      <c r="D118" s="40"/>
      <c r="E118" s="40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pans="1:25" ht="14.25" customHeight="1">
      <c r="A119" s="42"/>
      <c r="B119" s="42"/>
      <c r="C119" s="42"/>
      <c r="D119" s="40"/>
      <c r="E119" s="40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pans="1:25" ht="14.25" customHeight="1">
      <c r="A120" s="42"/>
      <c r="B120" s="42"/>
      <c r="C120" s="42"/>
      <c r="D120" s="40"/>
      <c r="E120" s="40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pans="1:25" ht="14.25" customHeight="1">
      <c r="A121" s="42"/>
      <c r="B121" s="42"/>
      <c r="C121" s="42"/>
      <c r="D121" s="40"/>
      <c r="E121" s="40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1:25" ht="14.25" customHeight="1">
      <c r="A122" s="42"/>
      <c r="B122" s="42"/>
      <c r="C122" s="42"/>
      <c r="D122" s="40"/>
      <c r="E122" s="40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pans="1:25" ht="14.25" customHeight="1">
      <c r="A123" s="42"/>
      <c r="B123" s="42"/>
      <c r="C123" s="42"/>
      <c r="D123" s="40"/>
      <c r="E123" s="40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pans="1:25" ht="14.25" customHeight="1">
      <c r="A124" s="42"/>
      <c r="B124" s="42"/>
      <c r="C124" s="42"/>
      <c r="D124" s="40"/>
      <c r="E124" s="40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pans="1:25" ht="14.25" customHeight="1">
      <c r="A125" s="42"/>
      <c r="B125" s="42"/>
      <c r="C125" s="42"/>
      <c r="D125" s="40"/>
      <c r="E125" s="40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pans="1:25" ht="14.25" customHeight="1">
      <c r="A126" s="42"/>
      <c r="B126" s="42"/>
      <c r="C126" s="42"/>
      <c r="D126" s="40"/>
      <c r="E126" s="40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pans="1:25" ht="14.25" customHeight="1">
      <c r="A127" s="42"/>
      <c r="B127" s="42"/>
      <c r="C127" s="42"/>
      <c r="D127" s="40"/>
      <c r="E127" s="40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pans="1:25" ht="14.25" customHeight="1">
      <c r="A128" s="42"/>
      <c r="B128" s="42"/>
      <c r="C128" s="42"/>
      <c r="D128" s="40"/>
      <c r="E128" s="40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pans="1:25" ht="14.25" customHeight="1">
      <c r="A129" s="42"/>
      <c r="B129" s="42"/>
      <c r="C129" s="42"/>
      <c r="D129" s="40"/>
      <c r="E129" s="40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pans="1:25" ht="14.25" customHeight="1">
      <c r="A130" s="42"/>
      <c r="B130" s="42"/>
      <c r="C130" s="42"/>
      <c r="D130" s="40"/>
      <c r="E130" s="40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pans="1:25" ht="14.25" customHeight="1">
      <c r="A131" s="42"/>
      <c r="B131" s="42"/>
      <c r="C131" s="42"/>
      <c r="D131" s="40"/>
      <c r="E131" s="40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pans="1:25" ht="14.25" customHeight="1">
      <c r="A132" s="42"/>
      <c r="B132" s="42"/>
      <c r="C132" s="42"/>
      <c r="D132" s="40"/>
      <c r="E132" s="40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pans="1:25" ht="14.25" customHeight="1">
      <c r="A133" s="42"/>
      <c r="B133" s="42"/>
      <c r="C133" s="42"/>
      <c r="D133" s="40"/>
      <c r="E133" s="40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pans="1:25" ht="14.25" customHeight="1">
      <c r="A134" s="42"/>
      <c r="B134" s="42"/>
      <c r="C134" s="42"/>
      <c r="D134" s="40"/>
      <c r="E134" s="40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pans="1:25" ht="14.25" customHeight="1">
      <c r="A135" s="42"/>
      <c r="B135" s="42"/>
      <c r="C135" s="42"/>
      <c r="D135" s="40"/>
      <c r="E135" s="40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1:25" ht="14.25" customHeight="1">
      <c r="A136" s="42"/>
      <c r="B136" s="42"/>
      <c r="C136" s="42"/>
      <c r="D136" s="40"/>
      <c r="E136" s="40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1:25" ht="14.25" customHeight="1">
      <c r="A137" s="42"/>
      <c r="B137" s="42"/>
      <c r="C137" s="42"/>
      <c r="D137" s="40"/>
      <c r="E137" s="40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5" ht="14.25" customHeight="1">
      <c r="A138" s="42"/>
      <c r="B138" s="42"/>
      <c r="C138" s="42"/>
      <c r="D138" s="40"/>
      <c r="E138" s="40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5" ht="14.25" customHeight="1">
      <c r="A139" s="42"/>
      <c r="B139" s="42"/>
      <c r="C139" s="42"/>
      <c r="D139" s="40"/>
      <c r="E139" s="40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1:25" ht="14.25" customHeight="1">
      <c r="A140" s="42"/>
      <c r="B140" s="42"/>
      <c r="C140" s="42"/>
      <c r="D140" s="40"/>
      <c r="E140" s="40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5" ht="14.25" customHeight="1">
      <c r="A141" s="42"/>
      <c r="B141" s="42"/>
      <c r="C141" s="42"/>
      <c r="D141" s="40"/>
      <c r="E141" s="40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5" ht="14.25" customHeight="1">
      <c r="A142" s="42"/>
      <c r="B142" s="42"/>
      <c r="C142" s="42"/>
      <c r="D142" s="40"/>
      <c r="E142" s="40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1:25" ht="14.25" customHeight="1">
      <c r="A143" s="42"/>
      <c r="B143" s="42"/>
      <c r="C143" s="42"/>
      <c r="D143" s="40"/>
      <c r="E143" s="40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pans="1:25" ht="14.25" customHeight="1">
      <c r="A144" s="42"/>
      <c r="B144" s="42"/>
      <c r="C144" s="42"/>
      <c r="D144" s="40"/>
      <c r="E144" s="40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pans="1:25" ht="14.25" customHeight="1">
      <c r="A145" s="42"/>
      <c r="B145" s="42"/>
      <c r="C145" s="42"/>
      <c r="D145" s="40"/>
      <c r="E145" s="40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pans="1:25" ht="14.25" customHeight="1">
      <c r="A146" s="42"/>
      <c r="B146" s="42"/>
      <c r="C146" s="42"/>
      <c r="D146" s="40"/>
      <c r="E146" s="40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1:25" ht="14.25" customHeight="1">
      <c r="A147" s="42"/>
      <c r="B147" s="42"/>
      <c r="C147" s="42"/>
      <c r="D147" s="40"/>
      <c r="E147" s="40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1:25" ht="14.25" customHeight="1">
      <c r="A148" s="42"/>
      <c r="B148" s="42"/>
      <c r="C148" s="42"/>
      <c r="D148" s="40"/>
      <c r="E148" s="40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1:25" ht="14.25" customHeight="1">
      <c r="A149" s="42"/>
      <c r="B149" s="42"/>
      <c r="C149" s="42"/>
      <c r="D149" s="40"/>
      <c r="E149" s="40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1:25" ht="14.25" customHeight="1">
      <c r="A150" s="42"/>
      <c r="B150" s="42"/>
      <c r="C150" s="42"/>
      <c r="D150" s="40"/>
      <c r="E150" s="40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pans="1:25" ht="14.25" customHeight="1">
      <c r="A151" s="42"/>
      <c r="B151" s="42"/>
      <c r="C151" s="42"/>
      <c r="D151" s="40"/>
      <c r="E151" s="40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pans="1:25" ht="14.25" customHeight="1">
      <c r="A152" s="42"/>
      <c r="B152" s="42"/>
      <c r="C152" s="42"/>
      <c r="D152" s="40"/>
      <c r="E152" s="40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pans="1:25" ht="14.25" customHeight="1">
      <c r="A153" s="42"/>
      <c r="B153" s="42"/>
      <c r="C153" s="42"/>
      <c r="D153" s="40"/>
      <c r="E153" s="40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1:25" ht="14.25" customHeight="1">
      <c r="A154" s="42"/>
      <c r="B154" s="42"/>
      <c r="C154" s="42"/>
      <c r="D154" s="40"/>
      <c r="E154" s="40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1:25" ht="14.25" customHeight="1">
      <c r="A155" s="42"/>
      <c r="B155" s="42"/>
      <c r="C155" s="42"/>
      <c r="D155" s="40"/>
      <c r="E155" s="40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1:25" ht="14.25" customHeight="1">
      <c r="A156" s="42"/>
      <c r="B156" s="42"/>
      <c r="C156" s="42"/>
      <c r="D156" s="40"/>
      <c r="E156" s="40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pans="1:25" ht="14.25" customHeight="1">
      <c r="A157" s="42"/>
      <c r="B157" s="42"/>
      <c r="C157" s="42"/>
      <c r="D157" s="40"/>
      <c r="E157" s="40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pans="1:25" ht="14.25" customHeight="1">
      <c r="A158" s="42"/>
      <c r="B158" s="42"/>
      <c r="C158" s="42"/>
      <c r="D158" s="40"/>
      <c r="E158" s="40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pans="1:25" ht="14.25" customHeight="1">
      <c r="A159" s="42"/>
      <c r="B159" s="42"/>
      <c r="C159" s="42"/>
      <c r="D159" s="40"/>
      <c r="E159" s="40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1:25" ht="14.25" customHeight="1">
      <c r="A160" s="42"/>
      <c r="B160" s="42"/>
      <c r="C160" s="42"/>
      <c r="D160" s="40"/>
      <c r="E160" s="40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1:25" ht="14.25" customHeight="1">
      <c r="A161" s="42"/>
      <c r="B161" s="42"/>
      <c r="C161" s="42"/>
      <c r="D161" s="40"/>
      <c r="E161" s="40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</row>
    <row r="162" spans="1:25" ht="14.25" customHeight="1">
      <c r="A162" s="42"/>
      <c r="B162" s="42"/>
      <c r="C162" s="42"/>
      <c r="D162" s="40"/>
      <c r="E162" s="40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</row>
    <row r="163" spans="1:25" ht="14.25" customHeight="1">
      <c r="A163" s="42"/>
      <c r="B163" s="42"/>
      <c r="C163" s="42"/>
      <c r="D163" s="40"/>
      <c r="E163" s="40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</row>
    <row r="164" spans="1:25" ht="14.25" customHeight="1">
      <c r="A164" s="42"/>
      <c r="B164" s="42"/>
      <c r="C164" s="42"/>
      <c r="D164" s="40"/>
      <c r="E164" s="40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</row>
    <row r="165" spans="1:25" ht="14.25" customHeight="1">
      <c r="A165" s="42"/>
      <c r="B165" s="42"/>
      <c r="C165" s="42"/>
      <c r="D165" s="40"/>
      <c r="E165" s="40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</row>
    <row r="166" spans="1:25" ht="14.25" customHeight="1">
      <c r="A166" s="42"/>
      <c r="B166" s="42"/>
      <c r="C166" s="42"/>
      <c r="D166" s="40"/>
      <c r="E166" s="40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</row>
    <row r="167" spans="1:25" ht="14.25" customHeight="1">
      <c r="A167" s="42"/>
      <c r="B167" s="42"/>
      <c r="C167" s="42"/>
      <c r="D167" s="40"/>
      <c r="E167" s="40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</row>
    <row r="168" spans="1:25" ht="14.25" customHeight="1">
      <c r="A168" s="42"/>
      <c r="B168" s="42"/>
      <c r="C168" s="42"/>
      <c r="D168" s="40"/>
      <c r="E168" s="40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</row>
    <row r="169" spans="1:25" ht="14.25" customHeight="1">
      <c r="A169" s="42"/>
      <c r="B169" s="42"/>
      <c r="C169" s="42"/>
      <c r="D169" s="40"/>
      <c r="E169" s="40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1:25" ht="14.25" customHeight="1">
      <c r="A170" s="42"/>
      <c r="B170" s="42"/>
      <c r="C170" s="42"/>
      <c r="D170" s="40"/>
      <c r="E170" s="40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1:25" ht="14.25" customHeight="1">
      <c r="A171" s="42"/>
      <c r="B171" s="42"/>
      <c r="C171" s="42"/>
      <c r="D171" s="40"/>
      <c r="E171" s="40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1:25" ht="14.25" customHeight="1">
      <c r="A172" s="42"/>
      <c r="B172" s="42"/>
      <c r="C172" s="42"/>
      <c r="D172" s="40"/>
      <c r="E172" s="40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ht="14.25" customHeight="1">
      <c r="A173" s="42"/>
      <c r="B173" s="42"/>
      <c r="C173" s="42"/>
      <c r="D173" s="40"/>
      <c r="E173" s="40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1:25" ht="14.25" customHeight="1">
      <c r="A174" s="42"/>
      <c r="B174" s="42"/>
      <c r="C174" s="42"/>
      <c r="D174" s="40"/>
      <c r="E174" s="40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1:25" ht="14.25" customHeight="1">
      <c r="A175" s="42"/>
      <c r="B175" s="42"/>
      <c r="C175" s="42"/>
      <c r="D175" s="40"/>
      <c r="E175" s="40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1:25" ht="14.25" customHeight="1">
      <c r="A176" s="42"/>
      <c r="B176" s="42"/>
      <c r="C176" s="42"/>
      <c r="D176" s="40"/>
      <c r="E176" s="40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1:25" ht="14.25" customHeight="1">
      <c r="A177" s="42"/>
      <c r="B177" s="42"/>
      <c r="C177" s="42"/>
      <c r="D177" s="40"/>
      <c r="E177" s="40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ht="14.25" customHeight="1">
      <c r="A178" s="42"/>
      <c r="B178" s="42"/>
      <c r="C178" s="42"/>
      <c r="D178" s="40"/>
      <c r="E178" s="40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ht="14.25" customHeight="1">
      <c r="A179" s="42"/>
      <c r="B179" s="42"/>
      <c r="C179" s="42"/>
      <c r="D179" s="40"/>
      <c r="E179" s="40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ht="14.25" customHeight="1">
      <c r="A180" s="42"/>
      <c r="B180" s="42"/>
      <c r="C180" s="42"/>
      <c r="D180" s="40"/>
      <c r="E180" s="40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1:25" ht="14.25" customHeight="1">
      <c r="A181" s="42"/>
      <c r="B181" s="42"/>
      <c r="C181" s="42"/>
      <c r="D181" s="40"/>
      <c r="E181" s="40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1:25" ht="14.25" customHeight="1">
      <c r="A182" s="42"/>
      <c r="B182" s="42"/>
      <c r="C182" s="42"/>
      <c r="D182" s="40"/>
      <c r="E182" s="40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1:25" ht="14.25" customHeight="1">
      <c r="A183" s="42"/>
      <c r="B183" s="42"/>
      <c r="C183" s="42"/>
      <c r="D183" s="40"/>
      <c r="E183" s="40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1:25" ht="14.25" customHeight="1">
      <c r="A184" s="42"/>
      <c r="B184" s="42"/>
      <c r="C184" s="42"/>
      <c r="D184" s="40"/>
      <c r="E184" s="40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ht="14.25" customHeight="1">
      <c r="A185" s="42"/>
      <c r="B185" s="42"/>
      <c r="C185" s="42"/>
      <c r="D185" s="40"/>
      <c r="E185" s="40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</row>
    <row r="186" spans="1:25" ht="14.25" customHeight="1">
      <c r="A186" s="42"/>
      <c r="B186" s="42"/>
      <c r="C186" s="42"/>
      <c r="D186" s="40"/>
      <c r="E186" s="40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1:25" ht="14.25" customHeight="1">
      <c r="A187" s="42"/>
      <c r="B187" s="42"/>
      <c r="C187" s="42"/>
      <c r="D187" s="40"/>
      <c r="E187" s="40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1:25" ht="14.25" customHeight="1">
      <c r="A188" s="42"/>
      <c r="B188" s="42"/>
      <c r="C188" s="42"/>
      <c r="D188" s="40"/>
      <c r="E188" s="40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1:25" ht="14.25" customHeight="1">
      <c r="A189" s="42"/>
      <c r="B189" s="42"/>
      <c r="C189" s="42"/>
      <c r="D189" s="40"/>
      <c r="E189" s="40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4.25" customHeight="1">
      <c r="A190" s="42"/>
      <c r="B190" s="42"/>
      <c r="C190" s="42"/>
      <c r="D190" s="40"/>
      <c r="E190" s="40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1:25" ht="14.25" customHeight="1">
      <c r="A191" s="42"/>
      <c r="B191" s="42"/>
      <c r="C191" s="42"/>
      <c r="D191" s="40"/>
      <c r="E191" s="40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1:25" ht="14.25" customHeight="1">
      <c r="A192" s="42"/>
      <c r="B192" s="42"/>
      <c r="C192" s="42"/>
      <c r="D192" s="40"/>
      <c r="E192" s="40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1:25" ht="14.25" customHeight="1">
      <c r="A193" s="42"/>
      <c r="B193" s="42"/>
      <c r="C193" s="42"/>
      <c r="D193" s="40"/>
      <c r="E193" s="40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1:25" ht="14.25" customHeight="1">
      <c r="A194" s="42"/>
      <c r="B194" s="42"/>
      <c r="C194" s="42"/>
      <c r="D194" s="40"/>
      <c r="E194" s="40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4.25" customHeight="1">
      <c r="A195" s="42"/>
      <c r="B195" s="42"/>
      <c r="C195" s="42"/>
      <c r="D195" s="40"/>
      <c r="E195" s="40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1:25" ht="14.25" customHeight="1">
      <c r="A196" s="42"/>
      <c r="B196" s="42"/>
      <c r="C196" s="42"/>
      <c r="D196" s="40"/>
      <c r="E196" s="40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1:25" ht="14.25" customHeight="1">
      <c r="A197" s="42"/>
      <c r="B197" s="42"/>
      <c r="C197" s="42"/>
      <c r="D197" s="40"/>
      <c r="E197" s="40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1:25" ht="14.25" customHeight="1">
      <c r="A198" s="42"/>
      <c r="B198" s="42"/>
      <c r="C198" s="42"/>
      <c r="D198" s="40"/>
      <c r="E198" s="40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ht="14.25" customHeight="1">
      <c r="A199" s="42"/>
      <c r="B199" s="42"/>
      <c r="C199" s="42"/>
      <c r="D199" s="40"/>
      <c r="E199" s="40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</row>
    <row r="200" spans="1:25" ht="14.25" customHeight="1">
      <c r="A200" s="42"/>
      <c r="B200" s="42"/>
      <c r="C200" s="42"/>
      <c r="D200" s="40"/>
      <c r="E200" s="40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1:25" ht="14.25" customHeight="1">
      <c r="A201" s="42"/>
      <c r="B201" s="42"/>
      <c r="C201" s="42"/>
      <c r="D201" s="40"/>
      <c r="E201" s="40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1:25" ht="14.25" customHeight="1">
      <c r="A202" s="42"/>
      <c r="B202" s="42"/>
      <c r="C202" s="42"/>
      <c r="D202" s="40"/>
      <c r="E202" s="40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</row>
    <row r="203" spans="1:25" ht="14.25" customHeight="1">
      <c r="A203" s="42"/>
      <c r="B203" s="42"/>
      <c r="C203" s="42"/>
      <c r="D203" s="40"/>
      <c r="E203" s="40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</row>
    <row r="204" spans="1:25" ht="14.25" customHeight="1">
      <c r="A204" s="42"/>
      <c r="B204" s="42"/>
      <c r="C204" s="42"/>
      <c r="D204" s="40"/>
      <c r="E204" s="40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1:25" ht="14.25" customHeight="1">
      <c r="A205" s="42"/>
      <c r="B205" s="42"/>
      <c r="C205" s="42"/>
      <c r="D205" s="40"/>
      <c r="E205" s="40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1:25" ht="14.25" customHeight="1">
      <c r="A206" s="42"/>
      <c r="B206" s="42"/>
      <c r="C206" s="42"/>
      <c r="D206" s="40"/>
      <c r="E206" s="40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</row>
    <row r="207" spans="1:25" ht="14.25" customHeight="1">
      <c r="A207" s="42"/>
      <c r="B207" s="42"/>
      <c r="C207" s="42"/>
      <c r="D207" s="40"/>
      <c r="E207" s="40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</row>
    <row r="208" spans="1:25" ht="14.25" customHeight="1">
      <c r="A208" s="42"/>
      <c r="B208" s="42"/>
      <c r="C208" s="42"/>
      <c r="D208" s="40"/>
      <c r="E208" s="40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</row>
    <row r="209" spans="1:25" ht="14.25" customHeight="1">
      <c r="A209" s="42"/>
      <c r="B209" s="42"/>
      <c r="C209" s="42"/>
      <c r="D209" s="40"/>
      <c r="E209" s="40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</row>
    <row r="210" spans="1:25" ht="14.25" customHeight="1">
      <c r="A210" s="42"/>
      <c r="B210" s="42"/>
      <c r="C210" s="42"/>
      <c r="D210" s="40"/>
      <c r="E210" s="40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1:25" ht="14.25" customHeight="1">
      <c r="A211" s="42"/>
      <c r="B211" s="42"/>
      <c r="C211" s="42"/>
      <c r="D211" s="40"/>
      <c r="E211" s="40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</row>
    <row r="212" spans="1:25" ht="14.25" customHeight="1">
      <c r="A212" s="42"/>
      <c r="B212" s="42"/>
      <c r="C212" s="42"/>
      <c r="D212" s="40"/>
      <c r="E212" s="40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</row>
    <row r="213" spans="1:25" ht="14.25" customHeight="1">
      <c r="A213" s="42"/>
      <c r="B213" s="42"/>
      <c r="C213" s="42"/>
      <c r="D213" s="40"/>
      <c r="E213" s="40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</row>
    <row r="214" spans="1:25" ht="14.25" customHeight="1">
      <c r="A214" s="42"/>
      <c r="B214" s="42"/>
      <c r="C214" s="42"/>
      <c r="D214" s="40"/>
      <c r="E214" s="40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</row>
    <row r="215" spans="1:25" ht="14.25" customHeight="1">
      <c r="A215" s="42"/>
      <c r="B215" s="42"/>
      <c r="C215" s="42"/>
      <c r="D215" s="40"/>
      <c r="E215" s="40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</row>
    <row r="216" spans="1:25" ht="14.25" customHeight="1">
      <c r="A216" s="42"/>
      <c r="B216" s="42"/>
      <c r="C216" s="42"/>
      <c r="D216" s="40"/>
      <c r="E216" s="40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</row>
    <row r="217" spans="1:25" ht="14.25" customHeight="1">
      <c r="A217" s="42"/>
      <c r="B217" s="42"/>
      <c r="C217" s="42"/>
      <c r="D217" s="40"/>
      <c r="E217" s="40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</row>
    <row r="218" spans="1:25" ht="14.25" customHeight="1">
      <c r="A218" s="42"/>
      <c r="B218" s="42"/>
      <c r="C218" s="42"/>
      <c r="D218" s="40"/>
      <c r="E218" s="40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</row>
    <row r="219" spans="1:25" ht="14.25" customHeight="1">
      <c r="A219" s="42"/>
      <c r="B219" s="42"/>
      <c r="C219" s="42"/>
      <c r="D219" s="40"/>
      <c r="E219" s="40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</row>
    <row r="220" spans="1:25" ht="14.25" customHeight="1">
      <c r="A220" s="42"/>
      <c r="B220" s="42"/>
      <c r="C220" s="42"/>
      <c r="D220" s="40"/>
      <c r="E220" s="40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8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94"/>
  <sheetViews>
    <sheetView topLeftCell="G7" workbookViewId="0">
      <selection activeCell="R7" sqref="R7:R2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3" width="8" customWidth="1"/>
  </cols>
  <sheetData>
    <row r="1" spans="1:33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>
      <c r="A2" s="105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37.5" customHeight="1">
      <c r="A4" s="35" t="s">
        <v>26</v>
      </c>
      <c r="B4" s="32" t="s">
        <v>58</v>
      </c>
      <c r="C4" s="35" t="s">
        <v>28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113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37.5" customHeight="1">
      <c r="A5" s="35"/>
      <c r="B5" s="32"/>
      <c r="C5" s="35" t="s">
        <v>59</v>
      </c>
      <c r="D5" s="35" t="s">
        <v>60</v>
      </c>
      <c r="E5" s="35" t="s">
        <v>64</v>
      </c>
      <c r="F5" s="35" t="s">
        <v>65</v>
      </c>
      <c r="G5" s="112" t="s">
        <v>61</v>
      </c>
      <c r="H5" s="112" t="s">
        <v>62</v>
      </c>
      <c r="I5" s="112" t="s">
        <v>63</v>
      </c>
      <c r="J5" s="35" t="s">
        <v>73</v>
      </c>
      <c r="K5" s="112" t="s">
        <v>61</v>
      </c>
      <c r="L5" s="112" t="s">
        <v>62</v>
      </c>
      <c r="M5" s="112" t="s">
        <v>63</v>
      </c>
      <c r="N5" s="35" t="s">
        <v>74</v>
      </c>
      <c r="O5" s="112" t="s">
        <v>61</v>
      </c>
      <c r="P5" s="112" t="s">
        <v>62</v>
      </c>
      <c r="Q5" s="112" t="s">
        <v>63</v>
      </c>
      <c r="R5" s="92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37.5" customHeight="1">
      <c r="A6" s="46"/>
      <c r="B6" s="47"/>
      <c r="C6" s="46" t="s">
        <v>33</v>
      </c>
      <c r="D6" s="35"/>
      <c r="E6" s="35"/>
      <c r="F6" s="35">
        <v>14</v>
      </c>
      <c r="G6" s="92"/>
      <c r="H6" s="92"/>
      <c r="I6" s="92"/>
      <c r="J6" s="35">
        <v>28</v>
      </c>
      <c r="K6" s="92"/>
      <c r="L6" s="92"/>
      <c r="M6" s="92"/>
      <c r="N6" s="35">
        <v>28</v>
      </c>
      <c r="O6" s="92"/>
      <c r="P6" s="92"/>
      <c r="Q6" s="92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19.5" customHeight="1">
      <c r="A7" s="20">
        <v>1</v>
      </c>
      <c r="B7" s="73" t="s">
        <v>129</v>
      </c>
      <c r="C7" s="74" t="s">
        <v>130</v>
      </c>
      <c r="D7" s="41"/>
      <c r="E7" s="48"/>
      <c r="F7" s="81">
        <v>14</v>
      </c>
      <c r="G7" s="41">
        <f t="shared" ref="G7:G24" si="0">IF(F7&gt;=($F$6*0.7),1,0)</f>
        <v>1</v>
      </c>
      <c r="H7" s="41">
        <f t="shared" ref="H7:H24" si="1">IF(F7&gt;=($F$6*0.8),1,0)</f>
        <v>1</v>
      </c>
      <c r="I7" s="41">
        <f t="shared" ref="I7:I24" si="2">IF(F7&gt;=($F$6*0.9),1,0)</f>
        <v>1</v>
      </c>
      <c r="J7" s="71">
        <v>18</v>
      </c>
      <c r="K7" s="41">
        <f t="shared" ref="K7:K24" si="3">IF(J7&gt;=($J$6*0.7),1,0)</f>
        <v>0</v>
      </c>
      <c r="L7" s="41">
        <f t="shared" ref="L7:L24" si="4">IF(J7&gt;=($J$6*0.8),1,0)</f>
        <v>0</v>
      </c>
      <c r="M7" s="41">
        <f t="shared" ref="M7:M24" si="5">IF(J7&gt;=($J$6*0.9),1,0)</f>
        <v>0</v>
      </c>
      <c r="N7" s="49">
        <v>15</v>
      </c>
      <c r="O7" s="41">
        <f t="shared" ref="O7:O24" si="6">IF(N7&gt;=($N$6*0.7),1,0)</f>
        <v>0</v>
      </c>
      <c r="P7" s="41">
        <f t="shared" ref="P7:P24" si="7">IF(N7&gt;=($N$6*0.8),1,0)</f>
        <v>0</v>
      </c>
      <c r="Q7" s="41">
        <f t="shared" ref="Q7:Q24" si="8">IF(N7&gt;=($N$6*0.9),1,0)</f>
        <v>0</v>
      </c>
      <c r="R7" s="50">
        <v>47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19.5" customHeight="1">
      <c r="A8" s="20">
        <v>2</v>
      </c>
      <c r="B8" s="73" t="s">
        <v>131</v>
      </c>
      <c r="C8" s="73" t="s">
        <v>132</v>
      </c>
      <c r="D8" s="41"/>
      <c r="E8" s="48"/>
      <c r="F8" s="81">
        <v>14</v>
      </c>
      <c r="G8" s="41">
        <f t="shared" si="0"/>
        <v>1</v>
      </c>
      <c r="H8" s="41">
        <f t="shared" si="1"/>
        <v>1</v>
      </c>
      <c r="I8" s="41">
        <f t="shared" si="2"/>
        <v>1</v>
      </c>
      <c r="J8" s="71">
        <v>22</v>
      </c>
      <c r="K8" s="41">
        <f t="shared" si="3"/>
        <v>1</v>
      </c>
      <c r="L8" s="41">
        <f t="shared" si="4"/>
        <v>0</v>
      </c>
      <c r="M8" s="41">
        <f t="shared" si="5"/>
        <v>0</v>
      </c>
      <c r="N8" s="49">
        <v>25</v>
      </c>
      <c r="O8" s="41">
        <f t="shared" si="6"/>
        <v>1</v>
      </c>
      <c r="P8" s="41">
        <f t="shared" si="7"/>
        <v>1</v>
      </c>
      <c r="Q8" s="41">
        <f t="shared" si="8"/>
        <v>0</v>
      </c>
      <c r="R8" s="50">
        <v>61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ht="19.5" customHeight="1">
      <c r="A9" s="20">
        <v>3</v>
      </c>
      <c r="B9" s="75" t="s">
        <v>133</v>
      </c>
      <c r="C9" s="76" t="s">
        <v>134</v>
      </c>
      <c r="D9" s="41"/>
      <c r="E9" s="48"/>
      <c r="F9" s="81">
        <v>12</v>
      </c>
      <c r="G9" s="41">
        <f t="shared" si="0"/>
        <v>1</v>
      </c>
      <c r="H9" s="41">
        <f t="shared" si="1"/>
        <v>1</v>
      </c>
      <c r="I9" s="41">
        <f t="shared" si="2"/>
        <v>0</v>
      </c>
      <c r="J9" s="71">
        <v>28</v>
      </c>
      <c r="K9" s="41">
        <f t="shared" si="3"/>
        <v>1</v>
      </c>
      <c r="L9" s="41">
        <f t="shared" si="4"/>
        <v>1</v>
      </c>
      <c r="M9" s="41">
        <f t="shared" si="5"/>
        <v>1</v>
      </c>
      <c r="N9" s="49">
        <v>28</v>
      </c>
      <c r="O9" s="41">
        <f t="shared" si="6"/>
        <v>1</v>
      </c>
      <c r="P9" s="41">
        <f t="shared" si="7"/>
        <v>1</v>
      </c>
      <c r="Q9" s="41">
        <f t="shared" si="8"/>
        <v>1</v>
      </c>
      <c r="R9" s="50">
        <v>68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ht="19.5" customHeight="1">
      <c r="A10" s="20">
        <v>4</v>
      </c>
      <c r="B10" s="75" t="s">
        <v>135</v>
      </c>
      <c r="C10" s="77" t="s">
        <v>136</v>
      </c>
      <c r="D10" s="41"/>
      <c r="E10" s="48"/>
      <c r="F10" s="81">
        <v>14</v>
      </c>
      <c r="G10" s="41">
        <f t="shared" si="0"/>
        <v>1</v>
      </c>
      <c r="H10" s="41">
        <f t="shared" si="1"/>
        <v>1</v>
      </c>
      <c r="I10" s="41">
        <f t="shared" si="2"/>
        <v>1</v>
      </c>
      <c r="J10" s="71">
        <v>24</v>
      </c>
      <c r="K10" s="41">
        <f t="shared" si="3"/>
        <v>1</v>
      </c>
      <c r="L10" s="41">
        <f t="shared" si="4"/>
        <v>1</v>
      </c>
      <c r="M10" s="41">
        <f t="shared" si="5"/>
        <v>0</v>
      </c>
      <c r="N10" s="49">
        <v>27</v>
      </c>
      <c r="O10" s="41">
        <f t="shared" si="6"/>
        <v>1</v>
      </c>
      <c r="P10" s="41">
        <f t="shared" si="7"/>
        <v>1</v>
      </c>
      <c r="Q10" s="41">
        <f t="shared" si="8"/>
        <v>1</v>
      </c>
      <c r="R10" s="50">
        <v>65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ht="19.5" customHeight="1">
      <c r="A11" s="20">
        <v>5</v>
      </c>
      <c r="B11" s="75" t="s">
        <v>137</v>
      </c>
      <c r="C11" s="76" t="s">
        <v>138</v>
      </c>
      <c r="D11" s="41"/>
      <c r="E11" s="48"/>
      <c r="F11" s="81">
        <v>14</v>
      </c>
      <c r="G11" s="41">
        <f t="shared" si="0"/>
        <v>1</v>
      </c>
      <c r="H11" s="41">
        <f t="shared" si="1"/>
        <v>1</v>
      </c>
      <c r="I11" s="41">
        <f t="shared" si="2"/>
        <v>1</v>
      </c>
      <c r="J11" s="71">
        <v>22</v>
      </c>
      <c r="K11" s="41">
        <f t="shared" si="3"/>
        <v>1</v>
      </c>
      <c r="L11" s="41">
        <f t="shared" si="4"/>
        <v>0</v>
      </c>
      <c r="M11" s="41">
        <f t="shared" si="5"/>
        <v>0</v>
      </c>
      <c r="N11" s="49">
        <v>25</v>
      </c>
      <c r="O11" s="41">
        <f t="shared" si="6"/>
        <v>1</v>
      </c>
      <c r="P11" s="41">
        <f t="shared" si="7"/>
        <v>1</v>
      </c>
      <c r="Q11" s="41">
        <f t="shared" si="8"/>
        <v>0</v>
      </c>
      <c r="R11" s="50">
        <v>61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9.5" customHeight="1">
      <c r="A12" s="20">
        <v>6</v>
      </c>
      <c r="B12" s="75" t="s">
        <v>139</v>
      </c>
      <c r="C12" s="76" t="s">
        <v>140</v>
      </c>
      <c r="D12" s="41"/>
      <c r="E12" s="48"/>
      <c r="F12" s="81">
        <v>9</v>
      </c>
      <c r="G12" s="41">
        <f t="shared" si="0"/>
        <v>0</v>
      </c>
      <c r="H12" s="41">
        <f t="shared" si="1"/>
        <v>0</v>
      </c>
      <c r="I12" s="41">
        <f t="shared" si="2"/>
        <v>0</v>
      </c>
      <c r="J12" s="71">
        <v>18</v>
      </c>
      <c r="K12" s="41">
        <f t="shared" si="3"/>
        <v>0</v>
      </c>
      <c r="L12" s="41">
        <f t="shared" si="4"/>
        <v>0</v>
      </c>
      <c r="M12" s="41">
        <f t="shared" si="5"/>
        <v>0</v>
      </c>
      <c r="N12" s="49">
        <v>20</v>
      </c>
      <c r="O12" s="41">
        <f t="shared" si="6"/>
        <v>1</v>
      </c>
      <c r="P12" s="41">
        <f t="shared" si="7"/>
        <v>0</v>
      </c>
      <c r="Q12" s="41">
        <f t="shared" si="8"/>
        <v>0</v>
      </c>
      <c r="R12" s="50">
        <v>47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9.5" customHeight="1">
      <c r="A13" s="20">
        <v>7</v>
      </c>
      <c r="B13" s="75" t="s">
        <v>141</v>
      </c>
      <c r="C13" s="76" t="s">
        <v>142</v>
      </c>
      <c r="D13" s="41"/>
      <c r="E13" s="48"/>
      <c r="F13" s="81">
        <v>14</v>
      </c>
      <c r="G13" s="41">
        <f t="shared" si="0"/>
        <v>1</v>
      </c>
      <c r="H13" s="41">
        <f t="shared" si="1"/>
        <v>1</v>
      </c>
      <c r="I13" s="41">
        <f t="shared" si="2"/>
        <v>1</v>
      </c>
      <c r="J13" s="71">
        <v>25</v>
      </c>
      <c r="K13" s="41">
        <f t="shared" si="3"/>
        <v>1</v>
      </c>
      <c r="L13" s="41">
        <f t="shared" si="4"/>
        <v>1</v>
      </c>
      <c r="M13" s="41">
        <f t="shared" si="5"/>
        <v>0</v>
      </c>
      <c r="N13" s="49">
        <v>24</v>
      </c>
      <c r="O13" s="41">
        <f t="shared" si="6"/>
        <v>1</v>
      </c>
      <c r="P13" s="41">
        <f t="shared" si="7"/>
        <v>1</v>
      </c>
      <c r="Q13" s="41">
        <f t="shared" si="8"/>
        <v>0</v>
      </c>
      <c r="R13" s="50">
        <v>63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9.5" customHeight="1">
      <c r="A14" s="20">
        <v>8</v>
      </c>
      <c r="B14" s="75" t="s">
        <v>143</v>
      </c>
      <c r="C14" s="77" t="s">
        <v>144</v>
      </c>
      <c r="D14" s="41"/>
      <c r="E14" s="48"/>
      <c r="F14" s="81">
        <v>14</v>
      </c>
      <c r="G14" s="41">
        <f t="shared" si="0"/>
        <v>1</v>
      </c>
      <c r="H14" s="41">
        <f t="shared" si="1"/>
        <v>1</v>
      </c>
      <c r="I14" s="41">
        <f t="shared" si="2"/>
        <v>1</v>
      </c>
      <c r="J14" s="71">
        <v>25</v>
      </c>
      <c r="K14" s="41">
        <f t="shared" si="3"/>
        <v>1</v>
      </c>
      <c r="L14" s="41">
        <f t="shared" si="4"/>
        <v>1</v>
      </c>
      <c r="M14" s="41">
        <f t="shared" si="5"/>
        <v>0</v>
      </c>
      <c r="N14" s="49">
        <v>22</v>
      </c>
      <c r="O14" s="41">
        <f t="shared" si="6"/>
        <v>1</v>
      </c>
      <c r="P14" s="41">
        <f t="shared" si="7"/>
        <v>0</v>
      </c>
      <c r="Q14" s="41">
        <f t="shared" si="8"/>
        <v>0</v>
      </c>
      <c r="R14" s="50">
        <v>61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9.5" customHeight="1">
      <c r="A15" s="20">
        <v>9</v>
      </c>
      <c r="B15" s="75" t="s">
        <v>145</v>
      </c>
      <c r="C15" s="76" t="s">
        <v>146</v>
      </c>
      <c r="D15" s="41"/>
      <c r="E15" s="48"/>
      <c r="F15" s="81">
        <v>14</v>
      </c>
      <c r="G15" s="41">
        <f t="shared" si="0"/>
        <v>1</v>
      </c>
      <c r="H15" s="41">
        <f t="shared" si="1"/>
        <v>1</v>
      </c>
      <c r="I15" s="41">
        <f t="shared" si="2"/>
        <v>1</v>
      </c>
      <c r="J15" s="71">
        <v>26</v>
      </c>
      <c r="K15" s="41">
        <f t="shared" si="3"/>
        <v>1</v>
      </c>
      <c r="L15" s="41">
        <f t="shared" si="4"/>
        <v>1</v>
      </c>
      <c r="M15" s="41">
        <f t="shared" si="5"/>
        <v>1</v>
      </c>
      <c r="N15" s="49">
        <v>30</v>
      </c>
      <c r="O15" s="41">
        <f t="shared" si="6"/>
        <v>1</v>
      </c>
      <c r="P15" s="41">
        <f t="shared" si="7"/>
        <v>1</v>
      </c>
      <c r="Q15" s="41">
        <f t="shared" si="8"/>
        <v>1</v>
      </c>
      <c r="R15" s="50">
        <v>70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9.5" customHeight="1">
      <c r="A16" s="20">
        <v>10</v>
      </c>
      <c r="B16" s="75" t="s">
        <v>147</v>
      </c>
      <c r="C16" s="76" t="s">
        <v>148</v>
      </c>
      <c r="D16" s="41"/>
      <c r="E16" s="48"/>
      <c r="F16" s="81">
        <v>14</v>
      </c>
      <c r="G16" s="41">
        <f t="shared" si="0"/>
        <v>1</v>
      </c>
      <c r="H16" s="41">
        <f t="shared" si="1"/>
        <v>1</v>
      </c>
      <c r="I16" s="41">
        <f t="shared" si="2"/>
        <v>1</v>
      </c>
      <c r="J16" s="71">
        <v>28</v>
      </c>
      <c r="K16" s="41">
        <f t="shared" si="3"/>
        <v>1</v>
      </c>
      <c r="L16" s="41">
        <f t="shared" si="4"/>
        <v>1</v>
      </c>
      <c r="M16" s="41">
        <f t="shared" si="5"/>
        <v>1</v>
      </c>
      <c r="N16" s="49">
        <v>28</v>
      </c>
      <c r="O16" s="41">
        <f t="shared" si="6"/>
        <v>1</v>
      </c>
      <c r="P16" s="41">
        <f t="shared" si="7"/>
        <v>1</v>
      </c>
      <c r="Q16" s="41">
        <f t="shared" si="8"/>
        <v>1</v>
      </c>
      <c r="R16" s="50">
        <v>70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19.5" customHeight="1">
      <c r="A17" s="20">
        <v>11</v>
      </c>
      <c r="B17" s="75" t="s">
        <v>149</v>
      </c>
      <c r="C17" s="76" t="s">
        <v>150</v>
      </c>
      <c r="D17" s="41"/>
      <c r="E17" s="48"/>
      <c r="F17" s="81">
        <v>12</v>
      </c>
      <c r="G17" s="41">
        <f t="shared" si="0"/>
        <v>1</v>
      </c>
      <c r="H17" s="41">
        <f t="shared" si="1"/>
        <v>1</v>
      </c>
      <c r="I17" s="41">
        <f t="shared" si="2"/>
        <v>0</v>
      </c>
      <c r="J17" s="71">
        <v>24</v>
      </c>
      <c r="K17" s="41">
        <f t="shared" si="3"/>
        <v>1</v>
      </c>
      <c r="L17" s="41">
        <f t="shared" si="4"/>
        <v>1</v>
      </c>
      <c r="M17" s="41">
        <f t="shared" si="5"/>
        <v>0</v>
      </c>
      <c r="N17" s="49">
        <v>20</v>
      </c>
      <c r="O17" s="41">
        <f t="shared" si="6"/>
        <v>1</v>
      </c>
      <c r="P17" s="41">
        <f t="shared" si="7"/>
        <v>0</v>
      </c>
      <c r="Q17" s="41">
        <f t="shared" si="8"/>
        <v>0</v>
      </c>
      <c r="R17" s="50">
        <v>56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19.5" customHeight="1">
      <c r="A18" s="20">
        <v>12</v>
      </c>
      <c r="B18" s="75" t="s">
        <v>151</v>
      </c>
      <c r="C18" s="76" t="s">
        <v>152</v>
      </c>
      <c r="D18" s="41"/>
      <c r="E18" s="48"/>
      <c r="F18" s="81">
        <v>14</v>
      </c>
      <c r="G18" s="41">
        <f t="shared" si="0"/>
        <v>1</v>
      </c>
      <c r="H18" s="41">
        <f t="shared" si="1"/>
        <v>1</v>
      </c>
      <c r="I18" s="41">
        <f t="shared" si="2"/>
        <v>1</v>
      </c>
      <c r="J18" s="71">
        <v>24</v>
      </c>
      <c r="K18" s="41">
        <f t="shared" si="3"/>
        <v>1</v>
      </c>
      <c r="L18" s="41">
        <f t="shared" si="4"/>
        <v>1</v>
      </c>
      <c r="M18" s="41">
        <f t="shared" si="5"/>
        <v>0</v>
      </c>
      <c r="N18" s="49">
        <v>25</v>
      </c>
      <c r="O18" s="41">
        <f t="shared" si="6"/>
        <v>1</v>
      </c>
      <c r="P18" s="41">
        <f t="shared" si="7"/>
        <v>1</v>
      </c>
      <c r="Q18" s="41">
        <f t="shared" si="8"/>
        <v>0</v>
      </c>
      <c r="R18" s="50">
        <v>63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19.5" customHeight="1">
      <c r="A19" s="20">
        <v>13</v>
      </c>
      <c r="B19" s="75" t="s">
        <v>153</v>
      </c>
      <c r="C19" s="76" t="s">
        <v>154</v>
      </c>
      <c r="D19" s="41"/>
      <c r="E19" s="48"/>
      <c r="F19" s="81">
        <v>13</v>
      </c>
      <c r="G19" s="41">
        <f t="shared" si="0"/>
        <v>1</v>
      </c>
      <c r="H19" s="41">
        <f t="shared" si="1"/>
        <v>1</v>
      </c>
      <c r="I19" s="41">
        <f t="shared" si="2"/>
        <v>1</v>
      </c>
      <c r="J19" s="71">
        <v>26</v>
      </c>
      <c r="K19" s="41">
        <f t="shared" si="3"/>
        <v>1</v>
      </c>
      <c r="L19" s="41">
        <f t="shared" si="4"/>
        <v>1</v>
      </c>
      <c r="M19" s="41">
        <f t="shared" si="5"/>
        <v>1</v>
      </c>
      <c r="N19" s="49">
        <v>26</v>
      </c>
      <c r="O19" s="41">
        <f t="shared" si="6"/>
        <v>1</v>
      </c>
      <c r="P19" s="41">
        <f t="shared" si="7"/>
        <v>1</v>
      </c>
      <c r="Q19" s="41">
        <f t="shared" si="8"/>
        <v>1</v>
      </c>
      <c r="R19" s="50">
        <v>65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19.5" customHeight="1">
      <c r="A20" s="20">
        <v>14</v>
      </c>
      <c r="B20" s="75" t="s">
        <v>155</v>
      </c>
      <c r="C20" s="76" t="s">
        <v>156</v>
      </c>
      <c r="D20" s="41"/>
      <c r="E20" s="48"/>
      <c r="F20" s="81">
        <v>12</v>
      </c>
      <c r="G20" s="41">
        <f t="shared" si="0"/>
        <v>1</v>
      </c>
      <c r="H20" s="41">
        <f t="shared" si="1"/>
        <v>1</v>
      </c>
      <c r="I20" s="41">
        <f t="shared" si="2"/>
        <v>0</v>
      </c>
      <c r="J20" s="71">
        <v>24</v>
      </c>
      <c r="K20" s="41">
        <f t="shared" si="3"/>
        <v>1</v>
      </c>
      <c r="L20" s="41">
        <f t="shared" si="4"/>
        <v>1</v>
      </c>
      <c r="M20" s="41">
        <f t="shared" si="5"/>
        <v>0</v>
      </c>
      <c r="N20" s="49">
        <v>25</v>
      </c>
      <c r="O20" s="41">
        <f t="shared" si="6"/>
        <v>1</v>
      </c>
      <c r="P20" s="41">
        <f t="shared" si="7"/>
        <v>1</v>
      </c>
      <c r="Q20" s="41">
        <f t="shared" si="8"/>
        <v>0</v>
      </c>
      <c r="R20" s="50">
        <v>61</v>
      </c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9.5" customHeight="1">
      <c r="A21" s="20">
        <v>15</v>
      </c>
      <c r="B21" s="75" t="s">
        <v>157</v>
      </c>
      <c r="C21" s="76" t="s">
        <v>158</v>
      </c>
      <c r="D21" s="41"/>
      <c r="E21" s="48"/>
      <c r="F21" s="81">
        <v>12</v>
      </c>
      <c r="G21" s="41">
        <f t="shared" si="0"/>
        <v>1</v>
      </c>
      <c r="H21" s="41">
        <f t="shared" si="1"/>
        <v>1</v>
      </c>
      <c r="I21" s="41">
        <f t="shared" si="2"/>
        <v>0</v>
      </c>
      <c r="J21" s="71">
        <v>22</v>
      </c>
      <c r="K21" s="41">
        <f t="shared" si="3"/>
        <v>1</v>
      </c>
      <c r="L21" s="41">
        <f t="shared" si="4"/>
        <v>0</v>
      </c>
      <c r="M21" s="41">
        <f t="shared" si="5"/>
        <v>0</v>
      </c>
      <c r="N21" s="49">
        <v>13</v>
      </c>
      <c r="O21" s="41">
        <f t="shared" si="6"/>
        <v>0</v>
      </c>
      <c r="P21" s="41">
        <f t="shared" si="7"/>
        <v>0</v>
      </c>
      <c r="Q21" s="41">
        <f t="shared" si="8"/>
        <v>0</v>
      </c>
      <c r="R21" s="50">
        <v>47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9.5" customHeight="1">
      <c r="A22" s="20">
        <v>16</v>
      </c>
      <c r="B22" s="75" t="s">
        <v>159</v>
      </c>
      <c r="C22" s="78" t="s">
        <v>160</v>
      </c>
      <c r="D22" s="41"/>
      <c r="E22" s="48"/>
      <c r="F22" s="81">
        <v>14</v>
      </c>
      <c r="G22" s="41">
        <f t="shared" si="0"/>
        <v>1</v>
      </c>
      <c r="H22" s="41">
        <f t="shared" si="1"/>
        <v>1</v>
      </c>
      <c r="I22" s="41">
        <f t="shared" si="2"/>
        <v>1</v>
      </c>
      <c r="J22" s="71">
        <v>28</v>
      </c>
      <c r="K22" s="41">
        <f t="shared" si="3"/>
        <v>1</v>
      </c>
      <c r="L22" s="41">
        <f t="shared" si="4"/>
        <v>1</v>
      </c>
      <c r="M22" s="41">
        <f t="shared" si="5"/>
        <v>1</v>
      </c>
      <c r="N22" s="49">
        <v>19</v>
      </c>
      <c r="O22" s="41">
        <f t="shared" si="6"/>
        <v>0</v>
      </c>
      <c r="P22" s="41">
        <f t="shared" si="7"/>
        <v>0</v>
      </c>
      <c r="Q22" s="41">
        <f t="shared" si="8"/>
        <v>0</v>
      </c>
      <c r="R22" s="50">
        <v>61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9.5" customHeight="1">
      <c r="A23" s="20">
        <v>17</v>
      </c>
      <c r="B23" s="75" t="s">
        <v>161</v>
      </c>
      <c r="C23" s="76" t="s">
        <v>162</v>
      </c>
      <c r="D23" s="41"/>
      <c r="E23" s="48"/>
      <c r="F23" s="81">
        <v>12</v>
      </c>
      <c r="G23" s="41">
        <f t="shared" si="0"/>
        <v>1</v>
      </c>
      <c r="H23" s="41">
        <f t="shared" si="1"/>
        <v>1</v>
      </c>
      <c r="I23" s="41">
        <f t="shared" si="2"/>
        <v>0</v>
      </c>
      <c r="J23" s="71">
        <v>24</v>
      </c>
      <c r="K23" s="41">
        <f t="shared" si="3"/>
        <v>1</v>
      </c>
      <c r="L23" s="41">
        <f t="shared" si="4"/>
        <v>1</v>
      </c>
      <c r="M23" s="41">
        <f t="shared" si="5"/>
        <v>0</v>
      </c>
      <c r="N23" s="49">
        <v>11</v>
      </c>
      <c r="O23" s="41">
        <f t="shared" si="6"/>
        <v>0</v>
      </c>
      <c r="P23" s="41">
        <f t="shared" si="7"/>
        <v>0</v>
      </c>
      <c r="Q23" s="41">
        <f t="shared" si="8"/>
        <v>0</v>
      </c>
      <c r="R23" s="50">
        <v>47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25.5" customHeight="1">
      <c r="A24" s="20">
        <v>18</v>
      </c>
      <c r="B24" s="76" t="s">
        <v>163</v>
      </c>
      <c r="C24" s="76" t="s">
        <v>164</v>
      </c>
      <c r="D24" s="41"/>
      <c r="E24" s="48"/>
      <c r="F24" s="81">
        <v>14</v>
      </c>
      <c r="G24" s="41">
        <f t="shared" si="0"/>
        <v>1</v>
      </c>
      <c r="H24" s="41">
        <f t="shared" si="1"/>
        <v>1</v>
      </c>
      <c r="I24" s="41">
        <f t="shared" si="2"/>
        <v>1</v>
      </c>
      <c r="J24" s="71">
        <v>28</v>
      </c>
      <c r="K24" s="41">
        <f t="shared" si="3"/>
        <v>1</v>
      </c>
      <c r="L24" s="41">
        <f t="shared" si="4"/>
        <v>1</v>
      </c>
      <c r="M24" s="41">
        <f t="shared" si="5"/>
        <v>1</v>
      </c>
      <c r="N24" s="49">
        <v>28</v>
      </c>
      <c r="O24" s="41">
        <f t="shared" si="6"/>
        <v>1</v>
      </c>
      <c r="P24" s="41">
        <f t="shared" si="7"/>
        <v>1</v>
      </c>
      <c r="Q24" s="41">
        <f t="shared" si="8"/>
        <v>1</v>
      </c>
      <c r="R24" s="50">
        <v>70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 spans="1:33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 spans="1:33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33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 spans="1:33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1:33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 spans="1:33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 spans="1:33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 spans="1:33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 spans="1:33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1:33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1:33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1:33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1:33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1:33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1:33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1:33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1:33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1:33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1:33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1:33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1:33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1:33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1:33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1:33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1:33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1:33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1:33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1:33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1:33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1:33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1:33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1:33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1:33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1:33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1:33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1:33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1:33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1:33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1:33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1:33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1:33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1:33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1:33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1:33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1:33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1:33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1:33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1:33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33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1:33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1:33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 spans="1:33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 spans="1:33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 spans="1:33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 spans="1:33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 spans="1:33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 spans="1:33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 spans="1:33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 spans="1:33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 spans="1:33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 spans="1:33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 spans="1:33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 spans="1:33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 spans="1:33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1:33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 spans="1:33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 spans="1:33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</row>
    <row r="129" spans="1:33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</row>
    <row r="130" spans="1:33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</row>
    <row r="131" spans="1:33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</row>
    <row r="132" spans="1:33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</row>
    <row r="133" spans="1: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</row>
    <row r="134" spans="1:33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</row>
    <row r="135" spans="1:33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</row>
    <row r="136" spans="1:33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</row>
    <row r="137" spans="1:33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</row>
    <row r="138" spans="1:33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</row>
    <row r="139" spans="1:33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1:33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 spans="1:33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 spans="1:33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 spans="1:33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 spans="1:33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 spans="1:33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 spans="1:33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 spans="1:33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 spans="1:33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 spans="1:33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 spans="1:33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spans="1:33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 spans="1:33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 spans="1:33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 spans="1:33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 spans="1:33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 spans="1:33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 spans="1:33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 spans="1:33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 spans="1:33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spans="1:33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  <row r="161" spans="1:33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</row>
    <row r="162" spans="1:33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</row>
    <row r="163" spans="1:33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</row>
    <row r="164" spans="1:33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 spans="1:33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</row>
    <row r="166" spans="1:33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</row>
    <row r="167" spans="1:33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</row>
    <row r="168" spans="1:33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 spans="1:33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 spans="1:33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 spans="1:33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</row>
    <row r="172" spans="1:33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</row>
    <row r="173" spans="1:33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</row>
    <row r="174" spans="1:33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 spans="1:33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</row>
    <row r="176" spans="1:33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</row>
    <row r="177" spans="1:33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</row>
    <row r="178" spans="1:33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</row>
    <row r="179" spans="1:33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</row>
    <row r="180" spans="1:33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</row>
    <row r="181" spans="1:33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</row>
    <row r="182" spans="1:33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</row>
    <row r="183" spans="1:33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</row>
    <row r="184" spans="1:33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</row>
    <row r="185" spans="1:33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</row>
    <row r="186" spans="1:33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</row>
    <row r="187" spans="1:33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</row>
    <row r="188" spans="1:33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</row>
    <row r="189" spans="1:33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</row>
    <row r="190" spans="1:33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</row>
    <row r="191" spans="1:33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</row>
    <row r="192" spans="1:33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</row>
    <row r="193" spans="1:33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</row>
    <row r="194" spans="1:33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</row>
    <row r="195" spans="1:33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</row>
    <row r="196" spans="1:33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</row>
    <row r="197" spans="1:33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</row>
    <row r="198" spans="1:33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</row>
    <row r="199" spans="1:33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</row>
    <row r="200" spans="1:33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</row>
    <row r="201" spans="1:33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 spans="1:33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</row>
    <row r="203" spans="1:33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 spans="1:33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</row>
    <row r="205" spans="1:33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</row>
    <row r="206" spans="1:33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</row>
    <row r="207" spans="1:33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</row>
    <row r="208" spans="1:33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</row>
    <row r="209" spans="1:33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</row>
    <row r="210" spans="1:33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</row>
    <row r="211" spans="1:33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</row>
    <row r="212" spans="1:33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</row>
    <row r="213" spans="1:33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</row>
    <row r="214" spans="1:33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</row>
    <row r="215" spans="1:33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</row>
    <row r="216" spans="1:33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</row>
    <row r="217" spans="1:33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</row>
    <row r="218" spans="1:33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</row>
    <row r="219" spans="1:33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</row>
    <row r="220" spans="1:33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</row>
    <row r="221" spans="1:33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</row>
    <row r="222" spans="1:33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</row>
    <row r="223" spans="1:33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</row>
    <row r="224" spans="1:33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3" priority="1" operator="equal">
      <formula>0</formula>
    </cfRule>
  </conditionalFormatting>
  <conditionalFormatting sqref="R7:R24">
    <cfRule type="containsText" dxfId="2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5" t="s">
        <v>75</v>
      </c>
      <c r="B1" s="103"/>
      <c r="C1" s="103"/>
      <c r="D1" s="103"/>
      <c r="E1" s="103"/>
    </row>
    <row r="2" spans="1:5" ht="75.75" customHeight="1">
      <c r="A2" s="43" t="s">
        <v>67</v>
      </c>
      <c r="B2" s="43" t="s">
        <v>68</v>
      </c>
      <c r="C2" s="43" t="s">
        <v>69</v>
      </c>
      <c r="D2" s="30" t="s">
        <v>70</v>
      </c>
      <c r="E2" s="69" t="s">
        <v>71</v>
      </c>
    </row>
    <row r="3" spans="1:5" ht="16.5" customHeight="1">
      <c r="A3" s="20">
        <v>1</v>
      </c>
      <c r="B3" s="81" t="s">
        <v>129</v>
      </c>
      <c r="C3" s="82" t="s">
        <v>130</v>
      </c>
      <c r="D3" s="50">
        <v>47</v>
      </c>
      <c r="E3" s="71" t="str">
        <f>IF(D3&lt;=60,"Y","N")</f>
        <v>Y</v>
      </c>
    </row>
    <row r="4" spans="1:5" ht="16.5" customHeight="1">
      <c r="A4" s="20">
        <v>2</v>
      </c>
      <c r="B4" s="81" t="s">
        <v>131</v>
      </c>
      <c r="C4" s="81" t="s">
        <v>132</v>
      </c>
      <c r="D4" s="50">
        <v>61</v>
      </c>
      <c r="E4" s="71" t="str">
        <f t="shared" ref="E4:E20" si="0">IF(D4&lt;=60,"Y","N")</f>
        <v>N</v>
      </c>
    </row>
    <row r="5" spans="1:5" ht="16.5" customHeight="1">
      <c r="A5" s="20">
        <v>3</v>
      </c>
      <c r="B5" s="83" t="s">
        <v>133</v>
      </c>
      <c r="C5" s="84" t="s">
        <v>134</v>
      </c>
      <c r="D5" s="50">
        <v>68</v>
      </c>
      <c r="E5" s="71" t="str">
        <f t="shared" si="0"/>
        <v>N</v>
      </c>
    </row>
    <row r="6" spans="1:5" ht="16.5" customHeight="1">
      <c r="A6" s="20">
        <v>4</v>
      </c>
      <c r="B6" s="83" t="s">
        <v>135</v>
      </c>
      <c r="C6" s="85" t="s">
        <v>136</v>
      </c>
      <c r="D6" s="50">
        <v>65</v>
      </c>
      <c r="E6" s="71" t="str">
        <f t="shared" si="0"/>
        <v>N</v>
      </c>
    </row>
    <row r="7" spans="1:5" ht="16.5" customHeight="1">
      <c r="A7" s="20">
        <v>5</v>
      </c>
      <c r="B7" s="83" t="s">
        <v>137</v>
      </c>
      <c r="C7" s="84" t="s">
        <v>138</v>
      </c>
      <c r="D7" s="50">
        <v>61</v>
      </c>
      <c r="E7" s="71" t="str">
        <f t="shared" si="0"/>
        <v>N</v>
      </c>
    </row>
    <row r="8" spans="1:5" ht="16.5" customHeight="1">
      <c r="A8" s="20">
        <v>6</v>
      </c>
      <c r="B8" s="83" t="s">
        <v>139</v>
      </c>
      <c r="C8" s="84" t="s">
        <v>140</v>
      </c>
      <c r="D8" s="50">
        <v>47</v>
      </c>
      <c r="E8" s="71" t="str">
        <f t="shared" si="0"/>
        <v>Y</v>
      </c>
    </row>
    <row r="9" spans="1:5" ht="16.5" customHeight="1">
      <c r="A9" s="20">
        <v>7</v>
      </c>
      <c r="B9" s="83" t="s">
        <v>141</v>
      </c>
      <c r="C9" s="84" t="s">
        <v>142</v>
      </c>
      <c r="D9" s="50">
        <v>63</v>
      </c>
      <c r="E9" s="71" t="str">
        <f t="shared" si="0"/>
        <v>N</v>
      </c>
    </row>
    <row r="10" spans="1:5" ht="16.5" customHeight="1">
      <c r="A10" s="20">
        <v>8</v>
      </c>
      <c r="B10" s="83" t="s">
        <v>143</v>
      </c>
      <c r="C10" s="85" t="s">
        <v>144</v>
      </c>
      <c r="D10" s="50">
        <v>61</v>
      </c>
      <c r="E10" s="71" t="str">
        <f t="shared" si="0"/>
        <v>N</v>
      </c>
    </row>
    <row r="11" spans="1:5" ht="16.5" customHeight="1">
      <c r="A11" s="20">
        <v>9</v>
      </c>
      <c r="B11" s="83" t="s">
        <v>145</v>
      </c>
      <c r="C11" s="84" t="s">
        <v>146</v>
      </c>
      <c r="D11" s="50">
        <v>70</v>
      </c>
      <c r="E11" s="71" t="str">
        <f t="shared" si="0"/>
        <v>N</v>
      </c>
    </row>
    <row r="12" spans="1:5" ht="16.5" customHeight="1">
      <c r="A12" s="20">
        <v>10</v>
      </c>
      <c r="B12" s="83" t="s">
        <v>147</v>
      </c>
      <c r="C12" s="84" t="s">
        <v>148</v>
      </c>
      <c r="D12" s="50">
        <v>70</v>
      </c>
      <c r="E12" s="71" t="str">
        <f t="shared" si="0"/>
        <v>N</v>
      </c>
    </row>
    <row r="13" spans="1:5" ht="16.5" customHeight="1">
      <c r="A13" s="20">
        <v>11</v>
      </c>
      <c r="B13" s="83" t="s">
        <v>149</v>
      </c>
      <c r="C13" s="84" t="s">
        <v>150</v>
      </c>
      <c r="D13" s="50">
        <v>56</v>
      </c>
      <c r="E13" s="71" t="str">
        <f t="shared" si="0"/>
        <v>Y</v>
      </c>
    </row>
    <row r="14" spans="1:5" ht="16.5" customHeight="1">
      <c r="A14" s="20">
        <v>12</v>
      </c>
      <c r="B14" s="83" t="s">
        <v>151</v>
      </c>
      <c r="C14" s="84" t="s">
        <v>152</v>
      </c>
      <c r="D14" s="50">
        <v>63</v>
      </c>
      <c r="E14" s="71" t="str">
        <f t="shared" si="0"/>
        <v>N</v>
      </c>
    </row>
    <row r="15" spans="1:5" ht="16.5" customHeight="1">
      <c r="A15" s="20">
        <v>13</v>
      </c>
      <c r="B15" s="83" t="s">
        <v>153</v>
      </c>
      <c r="C15" s="84" t="s">
        <v>154</v>
      </c>
      <c r="D15" s="50">
        <v>65</v>
      </c>
      <c r="E15" s="71" t="str">
        <f t="shared" si="0"/>
        <v>N</v>
      </c>
    </row>
    <row r="16" spans="1:5" ht="16.5" customHeight="1">
      <c r="A16" s="20">
        <v>14</v>
      </c>
      <c r="B16" s="83" t="s">
        <v>155</v>
      </c>
      <c r="C16" s="84" t="s">
        <v>156</v>
      </c>
      <c r="D16" s="50">
        <v>61</v>
      </c>
      <c r="E16" s="71" t="str">
        <f t="shared" si="0"/>
        <v>N</v>
      </c>
    </row>
    <row r="17" spans="1:5" ht="16.5" customHeight="1">
      <c r="A17" s="20">
        <v>15</v>
      </c>
      <c r="B17" s="83" t="s">
        <v>157</v>
      </c>
      <c r="C17" s="84" t="s">
        <v>158</v>
      </c>
      <c r="D17" s="50">
        <v>47</v>
      </c>
      <c r="E17" s="71" t="str">
        <f t="shared" si="0"/>
        <v>Y</v>
      </c>
    </row>
    <row r="18" spans="1:5" ht="16.5" customHeight="1">
      <c r="A18" s="20">
        <v>16</v>
      </c>
      <c r="B18" s="83" t="s">
        <v>159</v>
      </c>
      <c r="C18" s="86" t="s">
        <v>160</v>
      </c>
      <c r="D18" s="50">
        <v>61</v>
      </c>
      <c r="E18" s="71" t="str">
        <f t="shared" si="0"/>
        <v>N</v>
      </c>
    </row>
    <row r="19" spans="1:5" ht="16.5" customHeight="1">
      <c r="A19" s="20">
        <v>17</v>
      </c>
      <c r="B19" s="83" t="s">
        <v>161</v>
      </c>
      <c r="C19" s="84" t="s">
        <v>162</v>
      </c>
      <c r="D19" s="50">
        <v>47</v>
      </c>
      <c r="E19" s="71" t="str">
        <f t="shared" si="0"/>
        <v>Y</v>
      </c>
    </row>
    <row r="20" spans="1:5" ht="28.5" customHeight="1">
      <c r="A20" s="20">
        <v>18</v>
      </c>
      <c r="B20" s="84" t="s">
        <v>163</v>
      </c>
      <c r="C20" s="84" t="s">
        <v>164</v>
      </c>
      <c r="D20" s="50">
        <v>70</v>
      </c>
      <c r="E20" s="71" t="str">
        <f t="shared" si="0"/>
        <v>N</v>
      </c>
    </row>
    <row r="21" spans="1:5" ht="13.5" customHeight="1">
      <c r="E21" s="45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7" priority="2" operator="equal">
      <formula>"Y"</formula>
    </cfRule>
  </conditionalFormatting>
  <conditionalFormatting sqref="D3:D20">
    <cfRule type="containsText" dxfId="1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25" workbookViewId="0">
      <selection activeCell="H9" sqref="H9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5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26" ht="19.5" customHeight="1">
      <c r="A2" s="105" t="s">
        <v>76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26" ht="19.5" customHeight="1">
      <c r="A3" s="105" t="s">
        <v>128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26" ht="19.5" customHeight="1">
      <c r="A4" s="105" t="s">
        <v>169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ht="19.5" customHeight="1">
      <c r="A5" s="113" t="s">
        <v>26</v>
      </c>
      <c r="B5" s="112" t="s">
        <v>27</v>
      </c>
      <c r="C5" s="35" t="s">
        <v>28</v>
      </c>
      <c r="D5" s="113" t="s">
        <v>17</v>
      </c>
      <c r="E5" s="113" t="s">
        <v>18</v>
      </c>
      <c r="F5" s="113" t="s">
        <v>19</v>
      </c>
      <c r="G5" s="113" t="s">
        <v>20</v>
      </c>
      <c r="H5" s="113" t="s">
        <v>21</v>
      </c>
      <c r="I5" s="105" t="s">
        <v>77</v>
      </c>
      <c r="J5" s="88"/>
      <c r="K5" s="88"/>
      <c r="L5" s="88"/>
      <c r="M5" s="89"/>
      <c r="N5" s="113" t="s">
        <v>31</v>
      </c>
      <c r="O5" s="113" t="s">
        <v>31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4"/>
      <c r="B6" s="114"/>
      <c r="C6" s="35" t="s">
        <v>59</v>
      </c>
      <c r="D6" s="92"/>
      <c r="E6" s="92"/>
      <c r="F6" s="92"/>
      <c r="G6" s="92"/>
      <c r="H6" s="92"/>
      <c r="I6" s="113" t="s">
        <v>17</v>
      </c>
      <c r="J6" s="113" t="s">
        <v>18</v>
      </c>
      <c r="K6" s="113" t="s">
        <v>19</v>
      </c>
      <c r="L6" s="113" t="s">
        <v>20</v>
      </c>
      <c r="M6" s="113" t="s">
        <v>21</v>
      </c>
      <c r="N6" s="114"/>
      <c r="O6" s="11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4"/>
      <c r="B7" s="114"/>
      <c r="C7" s="35"/>
      <c r="D7" s="35" t="s">
        <v>31</v>
      </c>
      <c r="E7" s="35" t="s">
        <v>31</v>
      </c>
      <c r="F7" s="35" t="s">
        <v>31</v>
      </c>
      <c r="G7" s="35" t="s">
        <v>31</v>
      </c>
      <c r="H7" s="35" t="s">
        <v>31</v>
      </c>
      <c r="I7" s="92"/>
      <c r="J7" s="92"/>
      <c r="K7" s="92"/>
      <c r="L7" s="92"/>
      <c r="M7" s="92"/>
      <c r="N7" s="92"/>
      <c r="O7" s="9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2"/>
      <c r="B8" s="92"/>
      <c r="C8" s="35" t="s">
        <v>33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v>28</v>
      </c>
      <c r="H8" s="35">
        <v>28</v>
      </c>
      <c r="I8" s="119">
        <v>0.75</v>
      </c>
      <c r="J8" s="119">
        <v>0.75</v>
      </c>
      <c r="K8" s="119">
        <v>0.75</v>
      </c>
      <c r="L8" s="119">
        <v>0.75</v>
      </c>
      <c r="M8" s="119">
        <v>0.75</v>
      </c>
      <c r="N8" s="113">
        <f>SUM(D8:H8)</f>
        <v>140</v>
      </c>
      <c r="O8" s="11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5" t="s">
        <v>36</v>
      </c>
      <c r="B9" s="88"/>
      <c r="C9" s="89"/>
      <c r="D9" s="52">
        <v>0.75</v>
      </c>
      <c r="E9" s="52">
        <v>0.75</v>
      </c>
      <c r="F9" s="52">
        <v>0.75</v>
      </c>
      <c r="G9" s="52">
        <v>0.75</v>
      </c>
      <c r="H9" s="52">
        <v>0.75</v>
      </c>
      <c r="I9" s="92"/>
      <c r="J9" s="92"/>
      <c r="K9" s="92"/>
      <c r="L9" s="92"/>
      <c r="M9" s="92"/>
      <c r="N9" s="92"/>
      <c r="O9" s="9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66" t="s">
        <v>91</v>
      </c>
      <c r="C10" s="67" t="s">
        <v>92</v>
      </c>
      <c r="D10" s="37">
        <f>' MID Term 1'!D7</f>
        <v>27</v>
      </c>
      <c r="E10" s="37">
        <f>' MID Term 1'!H7</f>
        <v>22</v>
      </c>
      <c r="F10" s="37">
        <f>' MID Term 1'!L7+'MID Term 2'!F7</f>
        <v>28</v>
      </c>
      <c r="G10" s="53">
        <f>'MID Term 2'!J7</f>
        <v>18</v>
      </c>
      <c r="H10" s="37">
        <f>'MID Term 2'!N7</f>
        <v>15</v>
      </c>
      <c r="I10" s="37">
        <f t="shared" ref="I10:I27" si="0">IF((D10/$D$8)&gt;=$I$8,1,0)</f>
        <v>1</v>
      </c>
      <c r="J10" s="37">
        <f t="shared" ref="J10:J27" si="1">IF((E10/$E$8)&gt;=$J$8,1,0)</f>
        <v>1</v>
      </c>
      <c r="K10" s="37">
        <f t="shared" ref="K10:K27" si="2">IF((F10/$F$8)&gt;=$K$8,1,0)</f>
        <v>1</v>
      </c>
      <c r="L10" s="37">
        <f t="shared" ref="L10:L27" si="3">IF((G10/$G$8)&gt;=$L$8,1,0)</f>
        <v>0</v>
      </c>
      <c r="M10" s="37">
        <f t="shared" ref="M10:M27" si="4">IF((H10/$H$8)&gt;=$M$8,1,0)</f>
        <v>0</v>
      </c>
      <c r="N10" s="37">
        <f t="shared" ref="N10:N27" si="5">SUM(D10:H10)</f>
        <v>110</v>
      </c>
      <c r="O10" s="37">
        <f t="shared" ref="O10:O27" si="6">ROUND(N10/2,0)</f>
        <v>55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68" t="s">
        <v>93</v>
      </c>
      <c r="C11" s="67" t="s">
        <v>94</v>
      </c>
      <c r="D11" s="37">
        <f>' MID Term 1'!D8</f>
        <v>28</v>
      </c>
      <c r="E11" s="37">
        <f>' MID Term 1'!H8</f>
        <v>23</v>
      </c>
      <c r="F11" s="37">
        <f>' MID Term 1'!L8+'MID Term 2'!F8</f>
        <v>28</v>
      </c>
      <c r="G11" s="53">
        <f>'MID Term 2'!J8</f>
        <v>22</v>
      </c>
      <c r="H11" s="37">
        <f>'MID Term 2'!N8</f>
        <v>25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126</v>
      </c>
      <c r="O11" s="37">
        <f t="shared" si="6"/>
        <v>63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68" t="s">
        <v>95</v>
      </c>
      <c r="C12" s="67" t="s">
        <v>96</v>
      </c>
      <c r="D12" s="37">
        <f>' MID Term 1'!D9</f>
        <v>29</v>
      </c>
      <c r="E12" s="37">
        <f>' MID Term 1'!H9</f>
        <v>27</v>
      </c>
      <c r="F12" s="37">
        <f>' MID Term 1'!L9+'MID Term 2'!F9</f>
        <v>24</v>
      </c>
      <c r="G12" s="53">
        <f>'MID Term 2'!J9</f>
        <v>28</v>
      </c>
      <c r="H12" s="37">
        <f>'MID Term 2'!N9</f>
        <v>28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136</v>
      </c>
      <c r="O12" s="37">
        <f t="shared" si="6"/>
        <v>68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68" t="s">
        <v>97</v>
      </c>
      <c r="C13" s="67" t="s">
        <v>98</v>
      </c>
      <c r="D13" s="37">
        <f>' MID Term 1'!D10</f>
        <v>26</v>
      </c>
      <c r="E13" s="37">
        <f>' MID Term 1'!H10</f>
        <v>21</v>
      </c>
      <c r="F13" s="37">
        <f>' MID Term 1'!L10+'MID Term 2'!F10</f>
        <v>28</v>
      </c>
      <c r="G13" s="53">
        <f>'MID Term 2'!J10</f>
        <v>24</v>
      </c>
      <c r="H13" s="37">
        <f>'MID Term 2'!N10</f>
        <v>27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126</v>
      </c>
      <c r="O13" s="37">
        <f t="shared" si="6"/>
        <v>63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68" t="s">
        <v>99</v>
      </c>
      <c r="C14" s="67" t="s">
        <v>100</v>
      </c>
      <c r="D14" s="37">
        <f>' MID Term 1'!D11</f>
        <v>29</v>
      </c>
      <c r="E14" s="37">
        <f>' MID Term 1'!H11</f>
        <v>25</v>
      </c>
      <c r="F14" s="37">
        <f>' MID Term 1'!L11+'MID Term 2'!F11</f>
        <v>28</v>
      </c>
      <c r="G14" s="53">
        <f>'MID Term 2'!J11</f>
        <v>22</v>
      </c>
      <c r="H14" s="37">
        <f>'MID Term 2'!N11</f>
        <v>25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129</v>
      </c>
      <c r="O14" s="37">
        <f t="shared" si="6"/>
        <v>65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68" t="s">
        <v>101</v>
      </c>
      <c r="C15" s="67" t="s">
        <v>102</v>
      </c>
      <c r="D15" s="37">
        <f>' MID Term 1'!D12</f>
        <v>30</v>
      </c>
      <c r="E15" s="37">
        <f>' MID Term 1'!H12</f>
        <v>25</v>
      </c>
      <c r="F15" s="37">
        <f>' MID Term 1'!L12+'MID Term 2'!F12</f>
        <v>24</v>
      </c>
      <c r="G15" s="53">
        <f>'MID Term 2'!J12</f>
        <v>18</v>
      </c>
      <c r="H15" s="37">
        <f>'MID Term 2'!N12</f>
        <v>20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0</v>
      </c>
      <c r="M15" s="37">
        <f t="shared" si="4"/>
        <v>0</v>
      </c>
      <c r="N15" s="37">
        <f t="shared" si="5"/>
        <v>117</v>
      </c>
      <c r="O15" s="37">
        <f t="shared" si="6"/>
        <v>59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68" t="s">
        <v>103</v>
      </c>
      <c r="C16" s="67" t="s">
        <v>104</v>
      </c>
      <c r="D16" s="37">
        <f>' MID Term 1'!D13</f>
        <v>30</v>
      </c>
      <c r="E16" s="37">
        <f>' MID Term 1'!H13</f>
        <v>26</v>
      </c>
      <c r="F16" s="37">
        <f>' MID Term 1'!L13+'MID Term 2'!F13</f>
        <v>28</v>
      </c>
      <c r="G16" s="53">
        <f>'MID Term 2'!J13</f>
        <v>25</v>
      </c>
      <c r="H16" s="37">
        <f>'MID Term 2'!N13</f>
        <v>24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133</v>
      </c>
      <c r="O16" s="37">
        <f t="shared" si="6"/>
        <v>67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68" t="s">
        <v>105</v>
      </c>
      <c r="C17" s="67" t="s">
        <v>106</v>
      </c>
      <c r="D17" s="37">
        <f>' MID Term 1'!D14</f>
        <v>28</v>
      </c>
      <c r="E17" s="37">
        <f>' MID Term 1'!H14</f>
        <v>23</v>
      </c>
      <c r="F17" s="37">
        <f>' MID Term 1'!L14+'MID Term 2'!F14</f>
        <v>28</v>
      </c>
      <c r="G17" s="53">
        <f>'MID Term 2'!J14</f>
        <v>25</v>
      </c>
      <c r="H17" s="37">
        <f>'MID Term 2'!N14</f>
        <v>22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126</v>
      </c>
      <c r="O17" s="37">
        <f t="shared" si="6"/>
        <v>63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68" t="s">
        <v>107</v>
      </c>
      <c r="C18" s="67" t="s">
        <v>108</v>
      </c>
      <c r="D18" s="37">
        <f>' MID Term 1'!D15</f>
        <v>30</v>
      </c>
      <c r="E18" s="37">
        <f>' MID Term 1'!H15</f>
        <v>26</v>
      </c>
      <c r="F18" s="37">
        <f>' MID Term 1'!L15+'MID Term 2'!F15</f>
        <v>28</v>
      </c>
      <c r="G18" s="53">
        <f>'MID Term 2'!J15</f>
        <v>26</v>
      </c>
      <c r="H18" s="37">
        <f>'MID Term 2'!N15</f>
        <v>30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68" t="s">
        <v>109</v>
      </c>
      <c r="C19" s="67" t="s">
        <v>110</v>
      </c>
      <c r="D19" s="37">
        <f>' MID Term 1'!D16</f>
        <v>25</v>
      </c>
      <c r="E19" s="37">
        <f>' MID Term 1'!H16</f>
        <v>19</v>
      </c>
      <c r="F19" s="37">
        <f>' MID Term 1'!L16+'MID Term 2'!F16</f>
        <v>28</v>
      </c>
      <c r="G19" s="53">
        <f>'MID Term 2'!J16</f>
        <v>28</v>
      </c>
      <c r="H19" s="37">
        <f>'MID Term 2'!N16</f>
        <v>28</v>
      </c>
      <c r="I19" s="37">
        <f t="shared" si="0"/>
        <v>1</v>
      </c>
      <c r="J19" s="37">
        <f t="shared" si="1"/>
        <v>0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128</v>
      </c>
      <c r="O19" s="37">
        <f t="shared" si="6"/>
        <v>64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68" t="s">
        <v>111</v>
      </c>
      <c r="C20" s="67" t="s">
        <v>112</v>
      </c>
      <c r="D20" s="37">
        <f>' MID Term 1'!D17</f>
        <v>29</v>
      </c>
      <c r="E20" s="37">
        <f>' MID Term 1'!H17</f>
        <v>27</v>
      </c>
      <c r="F20" s="37">
        <f>' MID Term 1'!L17+'MID Term 2'!F17</f>
        <v>24</v>
      </c>
      <c r="G20" s="53">
        <f>'MID Term 2'!J17</f>
        <v>24</v>
      </c>
      <c r="H20" s="37">
        <f>'MID Term 2'!N17</f>
        <v>20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0</v>
      </c>
      <c r="N20" s="37">
        <f t="shared" si="5"/>
        <v>124</v>
      </c>
      <c r="O20" s="37">
        <f t="shared" si="6"/>
        <v>62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68" t="s">
        <v>113</v>
      </c>
      <c r="C21" s="67" t="s">
        <v>114</v>
      </c>
      <c r="D21" s="37">
        <f>' MID Term 1'!D18</f>
        <v>28</v>
      </c>
      <c r="E21" s="37">
        <f>' MID Term 1'!H18</f>
        <v>23</v>
      </c>
      <c r="F21" s="37">
        <f>' MID Term 1'!L18+'MID Term 2'!F18</f>
        <v>28</v>
      </c>
      <c r="G21" s="53">
        <f>'MID Term 2'!J18</f>
        <v>24</v>
      </c>
      <c r="H21" s="37">
        <f>'MID Term 2'!N18</f>
        <v>25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128</v>
      </c>
      <c r="O21" s="37">
        <f t="shared" si="6"/>
        <v>64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68" t="s">
        <v>115</v>
      </c>
      <c r="C22" s="67" t="s">
        <v>116</v>
      </c>
      <c r="D22" s="37">
        <f>' MID Term 1'!D19</f>
        <v>29</v>
      </c>
      <c r="E22" s="37">
        <f>' MID Term 1'!H19</f>
        <v>26</v>
      </c>
      <c r="F22" s="37">
        <f>' MID Term 1'!L19+'MID Term 2'!F19</f>
        <v>26</v>
      </c>
      <c r="G22" s="53">
        <f>'MID Term 2'!J19</f>
        <v>26</v>
      </c>
      <c r="H22" s="37">
        <f>'MID Term 2'!N19</f>
        <v>26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133</v>
      </c>
      <c r="O22" s="37">
        <f t="shared" si="6"/>
        <v>67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68" t="s">
        <v>117</v>
      </c>
      <c r="C23" s="67" t="s">
        <v>118</v>
      </c>
      <c r="D23" s="37">
        <f>' MID Term 1'!D20</f>
        <v>27</v>
      </c>
      <c r="E23" s="37">
        <f>' MID Term 1'!H20</f>
        <v>24</v>
      </c>
      <c r="F23" s="37">
        <f>' MID Term 1'!L20+'MID Term 2'!F20</f>
        <v>24</v>
      </c>
      <c r="G23" s="53">
        <f>'MID Term 2'!J20</f>
        <v>24</v>
      </c>
      <c r="H23" s="37">
        <f>'MID Term 2'!N20</f>
        <v>25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124</v>
      </c>
      <c r="O23" s="37">
        <f t="shared" si="6"/>
        <v>62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68" t="s">
        <v>119</v>
      </c>
      <c r="C24" s="67" t="s">
        <v>120</v>
      </c>
      <c r="D24" s="37">
        <f>' MID Term 1'!D21</f>
        <v>27</v>
      </c>
      <c r="E24" s="37">
        <f>' MID Term 1'!H21</f>
        <v>24</v>
      </c>
      <c r="F24" s="37">
        <f>' MID Term 1'!L21+'MID Term 2'!F21</f>
        <v>24</v>
      </c>
      <c r="G24" s="53">
        <f>'MID Term 2'!J21</f>
        <v>22</v>
      </c>
      <c r="H24" s="37">
        <f>'MID Term 2'!N21</f>
        <v>13</v>
      </c>
      <c r="I24" s="37">
        <f t="shared" si="0"/>
        <v>1</v>
      </c>
      <c r="J24" s="37">
        <f t="shared" si="1"/>
        <v>1</v>
      </c>
      <c r="K24" s="37">
        <f t="shared" si="2"/>
        <v>1</v>
      </c>
      <c r="L24" s="37">
        <f t="shared" si="3"/>
        <v>1</v>
      </c>
      <c r="M24" s="37">
        <f t="shared" si="4"/>
        <v>0</v>
      </c>
      <c r="N24" s="37">
        <f t="shared" si="5"/>
        <v>110</v>
      </c>
      <c r="O24" s="37">
        <f t="shared" si="6"/>
        <v>55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68" t="s">
        <v>121</v>
      </c>
      <c r="C25" s="67" t="s">
        <v>122</v>
      </c>
      <c r="D25" s="37">
        <f>' MID Term 1'!D22</f>
        <v>28</v>
      </c>
      <c r="E25" s="37">
        <f>' MID Term 1'!H22</f>
        <v>23</v>
      </c>
      <c r="F25" s="37">
        <f>' MID Term 1'!L22+'MID Term 2'!F22</f>
        <v>28</v>
      </c>
      <c r="G25" s="53">
        <f>'MID Term 2'!J22</f>
        <v>28</v>
      </c>
      <c r="H25" s="37">
        <f>'MID Term 2'!N22</f>
        <v>19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0</v>
      </c>
      <c r="N25" s="37">
        <f t="shared" si="5"/>
        <v>126</v>
      </c>
      <c r="O25" s="37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68" t="s">
        <v>123</v>
      </c>
      <c r="C26" s="67" t="s">
        <v>124</v>
      </c>
      <c r="D26" s="37">
        <f>' MID Term 1'!D23</f>
        <v>29</v>
      </c>
      <c r="E26" s="37">
        <f>' MID Term 1'!H23</f>
        <v>27</v>
      </c>
      <c r="F26" s="37">
        <f>' MID Term 1'!L23+'MID Term 2'!F23</f>
        <v>24</v>
      </c>
      <c r="G26" s="53">
        <f>'MID Term 2'!J23</f>
        <v>24</v>
      </c>
      <c r="H26" s="37">
        <f>'MID Term 2'!N23</f>
        <v>11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1</v>
      </c>
      <c r="M26" s="37">
        <f t="shared" si="4"/>
        <v>0</v>
      </c>
      <c r="N26" s="37">
        <f t="shared" si="5"/>
        <v>115</v>
      </c>
      <c r="O26" s="37">
        <f t="shared" si="6"/>
        <v>58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68" t="s">
        <v>125</v>
      </c>
      <c r="C27" s="67" t="s">
        <v>126</v>
      </c>
      <c r="D27" s="37">
        <f>' MID Term 1'!D24</f>
        <v>20</v>
      </c>
      <c r="E27" s="37">
        <f>' MID Term 1'!H24</f>
        <v>13</v>
      </c>
      <c r="F27" s="37">
        <f>' MID Term 1'!L24+'MID Term 2'!F24</f>
        <v>28</v>
      </c>
      <c r="G27" s="53">
        <f>'MID Term 2'!J24</f>
        <v>28</v>
      </c>
      <c r="H27" s="37">
        <f>'MID Term 2'!N24</f>
        <v>28</v>
      </c>
      <c r="I27" s="37">
        <f t="shared" si="0"/>
        <v>0</v>
      </c>
      <c r="J27" s="37">
        <f t="shared" si="1"/>
        <v>0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117</v>
      </c>
      <c r="O27" s="37">
        <f t="shared" si="6"/>
        <v>59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78</v>
      </c>
      <c r="D28" s="54">
        <v>18</v>
      </c>
      <c r="E28" s="54">
        <v>18</v>
      </c>
      <c r="F28" s="54">
        <v>18</v>
      </c>
      <c r="G28" s="54">
        <v>18</v>
      </c>
      <c r="H28" s="54">
        <v>18</v>
      </c>
      <c r="I28" s="55">
        <f>SUM(I10:I27)</f>
        <v>17</v>
      </c>
      <c r="J28" s="55">
        <f>SUM(J10:J27)</f>
        <v>16</v>
      </c>
      <c r="K28" s="55">
        <f>SUM(K10:K27)</f>
        <v>18</v>
      </c>
      <c r="L28" s="55">
        <f>SUM(L10:L27)</f>
        <v>16</v>
      </c>
      <c r="M28" s="55">
        <f>SUM(M10:M27)</f>
        <v>12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6" t="s">
        <v>79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11" t="s">
        <v>37</v>
      </c>
      <c r="B33" s="88"/>
      <c r="C33" s="89"/>
      <c r="D33" s="56" t="s">
        <v>38</v>
      </c>
      <c r="E33" s="56" t="s">
        <v>39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1" t="s">
        <v>80</v>
      </c>
      <c r="B34" s="88"/>
      <c r="C34" s="89"/>
      <c r="D34" s="57">
        <f>ROUND((I28/D28*100),0)</f>
        <v>94</v>
      </c>
      <c r="E34" s="56">
        <f t="shared" ref="E34:E38" si="7">IF(D34&gt;100,"ERROR",IF(D34&gt;=61,3,IF(D34&gt;=46,2,IF(D34&gt;=16,1,IF(D34&gt;15,0,0)))))</f>
        <v>3</v>
      </c>
      <c r="F34" s="57">
        <f t="shared" ref="F34:F38" si="8">E34*0.2</f>
        <v>0.60000000000000009</v>
      </c>
      <c r="G34" s="57"/>
      <c r="H34" s="57"/>
      <c r="I34" s="58"/>
      <c r="J34" s="58"/>
      <c r="K34" s="58"/>
      <c r="L34" s="57"/>
      <c r="M34" s="57"/>
      <c r="N34" s="57"/>
      <c r="O34" s="57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1" t="s">
        <v>81</v>
      </c>
      <c r="B35" s="88"/>
      <c r="C35" s="89"/>
      <c r="D35" s="57">
        <f>ROUND((J28/E28*100),0)</f>
        <v>89</v>
      </c>
      <c r="E35" s="56">
        <f t="shared" si="7"/>
        <v>3</v>
      </c>
      <c r="F35" s="57">
        <f t="shared" si="8"/>
        <v>0.60000000000000009</v>
      </c>
      <c r="G35" s="57"/>
      <c r="H35" s="39"/>
      <c r="I35" s="117" t="s">
        <v>82</v>
      </c>
      <c r="J35" s="118"/>
      <c r="K35" s="59">
        <f>SUM(F34:F38)</f>
        <v>3.0000000000000004</v>
      </c>
      <c r="L35" s="60"/>
      <c r="M35" s="57"/>
      <c r="N35" s="57"/>
      <c r="O35" s="57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1" t="s">
        <v>83</v>
      </c>
      <c r="B36" s="88"/>
      <c r="C36" s="89"/>
      <c r="D36" s="57">
        <f>ROUND((K28/F28*100),0)</f>
        <v>100</v>
      </c>
      <c r="E36" s="56">
        <f t="shared" si="7"/>
        <v>3</v>
      </c>
      <c r="F36" s="57">
        <f t="shared" si="8"/>
        <v>0.60000000000000009</v>
      </c>
      <c r="G36" s="57"/>
      <c r="H36" s="57"/>
      <c r="I36" s="61"/>
      <c r="J36" s="61"/>
      <c r="K36" s="61"/>
      <c r="L36" s="57"/>
      <c r="M36" s="57"/>
      <c r="N36" s="57"/>
      <c r="O36" s="57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11" t="s">
        <v>84</v>
      </c>
      <c r="B37" s="88"/>
      <c r="C37" s="89"/>
      <c r="D37" s="57">
        <f>ROUND((L28/G28*100),0)</f>
        <v>89</v>
      </c>
      <c r="E37" s="56">
        <f t="shared" si="7"/>
        <v>3</v>
      </c>
      <c r="F37" s="57">
        <f t="shared" si="8"/>
        <v>0.60000000000000009</v>
      </c>
      <c r="G37" s="57"/>
      <c r="H37" s="57"/>
      <c r="I37" s="57"/>
      <c r="J37" s="57"/>
      <c r="K37" s="57"/>
      <c r="L37" s="57"/>
      <c r="M37" s="57"/>
      <c r="N37" s="57"/>
      <c r="O37" s="5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11" t="s">
        <v>85</v>
      </c>
      <c r="B38" s="88"/>
      <c r="C38" s="89"/>
      <c r="D38" s="57">
        <f>ROUND((M28/H28*100),0)</f>
        <v>67</v>
      </c>
      <c r="E38" s="56">
        <f t="shared" si="7"/>
        <v>3</v>
      </c>
      <c r="F38" s="57">
        <f t="shared" si="8"/>
        <v>0.60000000000000009</v>
      </c>
      <c r="G38" s="57"/>
      <c r="H38" s="57"/>
      <c r="I38" s="57"/>
      <c r="J38" s="57"/>
      <c r="K38" s="57"/>
      <c r="L38" s="57"/>
      <c r="M38" s="57"/>
      <c r="N38" s="57"/>
      <c r="O38" s="57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6" t="s">
        <v>86</v>
      </c>
      <c r="B39" s="100"/>
      <c r="C39" s="100"/>
      <c r="D39" s="100"/>
      <c r="E39" s="100"/>
      <c r="F39" s="100"/>
      <c r="G39" s="100"/>
      <c r="H39" s="101"/>
      <c r="I39" s="116" t="s">
        <v>87</v>
      </c>
      <c r="J39" s="100"/>
      <c r="K39" s="100"/>
      <c r="L39" s="100"/>
      <c r="M39" s="100"/>
      <c r="N39" s="100"/>
      <c r="O39" s="10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7"/>
      <c r="B40" s="108"/>
      <c r="C40" s="108"/>
      <c r="D40" s="108"/>
      <c r="E40" s="108"/>
      <c r="F40" s="108"/>
      <c r="G40" s="108"/>
      <c r="H40" s="109"/>
      <c r="I40" s="107"/>
      <c r="J40" s="108"/>
      <c r="K40" s="108"/>
      <c r="L40" s="108"/>
      <c r="M40" s="108"/>
      <c r="N40" s="108"/>
      <c r="O40" s="109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7"/>
      <c r="B41" s="108"/>
      <c r="C41" s="108"/>
      <c r="D41" s="108"/>
      <c r="E41" s="108"/>
      <c r="F41" s="108"/>
      <c r="G41" s="108"/>
      <c r="H41" s="109"/>
      <c r="I41" s="107"/>
      <c r="J41" s="108"/>
      <c r="K41" s="108"/>
      <c r="L41" s="108"/>
      <c r="M41" s="108"/>
      <c r="N41" s="108"/>
      <c r="O41" s="109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02"/>
      <c r="B42" s="103"/>
      <c r="C42" s="103"/>
      <c r="D42" s="103"/>
      <c r="E42" s="103"/>
      <c r="F42" s="103"/>
      <c r="G42" s="103"/>
      <c r="H42" s="104"/>
      <c r="I42" s="102"/>
      <c r="J42" s="103"/>
      <c r="K42" s="103"/>
      <c r="L42" s="103"/>
      <c r="M42" s="103"/>
      <c r="N42" s="103"/>
      <c r="O42" s="104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2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</mergeCells>
  <conditionalFormatting sqref="I10:M28">
    <cfRule type="cellIs" dxfId="6" priority="1" operator="equal">
      <formula>0</formula>
    </cfRule>
  </conditionalFormatting>
  <conditionalFormatting sqref="N10:O27 D10:H28">
    <cfRule type="containsText" dxfId="5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2024-09-28T08:44:03Z</dcterms:modified>
</cp:coreProperties>
</file>