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/>
  <mc:AlternateContent xmlns:mc="http://schemas.openxmlformats.org/markup-compatibility/2006">
    <mc:Choice Requires="x15">
      <x15ac:absPath xmlns:x15ac="http://schemas.microsoft.com/office/spreadsheetml/2010/11/ac" url="/Users/rimpy/Desktop/ECE-Attainment/"/>
    </mc:Choice>
  </mc:AlternateContent>
  <xr:revisionPtr revIDLastSave="0" documentId="13_ncr:1_{1F4E9F22-E9DF-DB45-903B-5DF4157496F2}" xr6:coauthVersionLast="47" xr6:coauthVersionMax="47" xr10:uidLastSave="{00000000-0000-0000-0000-000000000000}"/>
  <bookViews>
    <workbookView xWindow="3900" yWindow="1940" windowWidth="21920" windowHeight="1420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3" i="8"/>
  <c r="F25" i="2" l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H11" i="9" l="1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10" i="9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3" i="6"/>
  <c r="H8" i="9"/>
  <c r="G8" i="9"/>
  <c r="L13" i="9" s="1"/>
  <c r="F8" i="9"/>
  <c r="E8" i="9"/>
  <c r="J23" i="9" s="1"/>
  <c r="D8" i="9"/>
  <c r="Q24" i="7"/>
  <c r="P24" i="7"/>
  <c r="O24" i="7"/>
  <c r="I24" i="7"/>
  <c r="H24" i="7"/>
  <c r="G24" i="7"/>
  <c r="Q23" i="7"/>
  <c r="P23" i="7"/>
  <c r="O23" i="7"/>
  <c r="L23" i="7"/>
  <c r="I23" i="7"/>
  <c r="H23" i="7"/>
  <c r="G23" i="7"/>
  <c r="Q22" i="7"/>
  <c r="P22" i="7"/>
  <c r="O22" i="7"/>
  <c r="I22" i="7"/>
  <c r="H22" i="7"/>
  <c r="G22" i="7"/>
  <c r="Q21" i="7"/>
  <c r="P21" i="7"/>
  <c r="O21" i="7"/>
  <c r="L21" i="7"/>
  <c r="I21" i="7"/>
  <c r="H21" i="7"/>
  <c r="G21" i="7"/>
  <c r="Q20" i="7"/>
  <c r="P20" i="7"/>
  <c r="O20" i="7"/>
  <c r="K20" i="7"/>
  <c r="I20" i="7"/>
  <c r="H20" i="7"/>
  <c r="G20" i="7"/>
  <c r="Q19" i="7"/>
  <c r="P19" i="7"/>
  <c r="O19" i="7"/>
  <c r="L19" i="7"/>
  <c r="I19" i="7"/>
  <c r="H19" i="7"/>
  <c r="G19" i="7"/>
  <c r="Q18" i="7"/>
  <c r="P18" i="7"/>
  <c r="O18" i="7"/>
  <c r="I18" i="7"/>
  <c r="H18" i="7"/>
  <c r="G18" i="7"/>
  <c r="Q17" i="7"/>
  <c r="P17" i="7"/>
  <c r="O17" i="7"/>
  <c r="L17" i="7"/>
  <c r="I17" i="7"/>
  <c r="H17" i="7"/>
  <c r="G17" i="7"/>
  <c r="Q16" i="7"/>
  <c r="P16" i="7"/>
  <c r="O16" i="7"/>
  <c r="L19" i="9"/>
  <c r="I16" i="7"/>
  <c r="H16" i="7"/>
  <c r="G16" i="7"/>
  <c r="Q15" i="7"/>
  <c r="P15" i="7"/>
  <c r="O15" i="7"/>
  <c r="L15" i="7"/>
  <c r="I15" i="7"/>
  <c r="H15" i="7"/>
  <c r="G15" i="7"/>
  <c r="Q14" i="7"/>
  <c r="P14" i="7"/>
  <c r="O14" i="7"/>
  <c r="I14" i="7"/>
  <c r="H14" i="7"/>
  <c r="G14" i="7"/>
  <c r="Q13" i="7"/>
  <c r="P13" i="7"/>
  <c r="O13" i="7"/>
  <c r="L13" i="7"/>
  <c r="I13" i="7"/>
  <c r="H13" i="7"/>
  <c r="G13" i="7"/>
  <c r="Q12" i="7"/>
  <c r="P12" i="7"/>
  <c r="O12" i="7"/>
  <c r="K12" i="7"/>
  <c r="I12" i="7"/>
  <c r="H12" i="7"/>
  <c r="G12" i="7"/>
  <c r="Q11" i="7"/>
  <c r="P11" i="7"/>
  <c r="O11" i="7"/>
  <c r="L11" i="7"/>
  <c r="I11" i="7"/>
  <c r="H11" i="7"/>
  <c r="G11" i="7"/>
  <c r="Q10" i="7"/>
  <c r="P10" i="7"/>
  <c r="O10" i="7"/>
  <c r="I10" i="7"/>
  <c r="H10" i="7"/>
  <c r="G10" i="7"/>
  <c r="Q9" i="7"/>
  <c r="P9" i="7"/>
  <c r="O9" i="7"/>
  <c r="L9" i="7"/>
  <c r="I9" i="7"/>
  <c r="H9" i="7"/>
  <c r="G9" i="7"/>
  <c r="Q8" i="7"/>
  <c r="P8" i="7"/>
  <c r="O8" i="7"/>
  <c r="I8" i="7"/>
  <c r="H8" i="7"/>
  <c r="G8" i="7"/>
  <c r="Q7" i="7"/>
  <c r="P7" i="7"/>
  <c r="O7" i="7"/>
  <c r="L7" i="7"/>
  <c r="I7" i="7"/>
  <c r="H7" i="7"/>
  <c r="G7" i="7"/>
  <c r="O24" i="5"/>
  <c r="N24" i="5"/>
  <c r="M24" i="5"/>
  <c r="J27" i="9"/>
  <c r="G24" i="5"/>
  <c r="F24" i="5"/>
  <c r="E24" i="5"/>
  <c r="O23" i="5"/>
  <c r="N23" i="5"/>
  <c r="M23" i="5"/>
  <c r="J23" i="5"/>
  <c r="G23" i="5"/>
  <c r="F23" i="5"/>
  <c r="E23" i="5"/>
  <c r="O22" i="5"/>
  <c r="N22" i="5"/>
  <c r="M22" i="5"/>
  <c r="J25" i="9"/>
  <c r="G22" i="5"/>
  <c r="F22" i="5"/>
  <c r="E22" i="5"/>
  <c r="O21" i="5"/>
  <c r="N21" i="5"/>
  <c r="M21" i="5"/>
  <c r="J21" i="5"/>
  <c r="G21" i="5"/>
  <c r="F21" i="5"/>
  <c r="E21" i="5"/>
  <c r="O20" i="5"/>
  <c r="N20" i="5"/>
  <c r="M20" i="5"/>
  <c r="G20" i="5"/>
  <c r="F20" i="5"/>
  <c r="E20" i="5"/>
  <c r="O19" i="5"/>
  <c r="N19" i="5"/>
  <c r="M19" i="5"/>
  <c r="J19" i="5"/>
  <c r="G19" i="5"/>
  <c r="F19" i="5"/>
  <c r="E19" i="5"/>
  <c r="O18" i="5"/>
  <c r="N18" i="5"/>
  <c r="M18" i="5"/>
  <c r="J21" i="9"/>
  <c r="G18" i="5"/>
  <c r="F18" i="5"/>
  <c r="E18" i="5"/>
  <c r="O17" i="5"/>
  <c r="N17" i="5"/>
  <c r="M17" i="5"/>
  <c r="J17" i="5"/>
  <c r="G17" i="5"/>
  <c r="F17" i="5"/>
  <c r="E17" i="5"/>
  <c r="O16" i="5"/>
  <c r="N16" i="5"/>
  <c r="M16" i="5"/>
  <c r="J19" i="9"/>
  <c r="G16" i="5"/>
  <c r="F16" i="5"/>
  <c r="E16" i="5"/>
  <c r="O15" i="5"/>
  <c r="N15" i="5"/>
  <c r="M15" i="5"/>
  <c r="J15" i="5"/>
  <c r="G15" i="5"/>
  <c r="F15" i="5"/>
  <c r="E15" i="5"/>
  <c r="O14" i="5"/>
  <c r="N14" i="5"/>
  <c r="M14" i="5"/>
  <c r="J17" i="9"/>
  <c r="G14" i="5"/>
  <c r="F14" i="5"/>
  <c r="E14" i="5"/>
  <c r="O13" i="5"/>
  <c r="N13" i="5"/>
  <c r="M13" i="5"/>
  <c r="J13" i="5"/>
  <c r="G13" i="5"/>
  <c r="F13" i="5"/>
  <c r="E13" i="5"/>
  <c r="O12" i="5"/>
  <c r="N12" i="5"/>
  <c r="M12" i="5"/>
  <c r="G12" i="5"/>
  <c r="F12" i="5"/>
  <c r="E12" i="5"/>
  <c r="O11" i="5"/>
  <c r="N11" i="5"/>
  <c r="M11" i="5"/>
  <c r="J11" i="5"/>
  <c r="G11" i="5"/>
  <c r="F11" i="5"/>
  <c r="E11" i="5"/>
  <c r="O10" i="5"/>
  <c r="N10" i="5"/>
  <c r="M10" i="5"/>
  <c r="J13" i="9"/>
  <c r="G10" i="5"/>
  <c r="F10" i="5"/>
  <c r="E10" i="5"/>
  <c r="O9" i="5"/>
  <c r="N9" i="5"/>
  <c r="M9" i="5"/>
  <c r="J9" i="5"/>
  <c r="G9" i="5"/>
  <c r="F9" i="5"/>
  <c r="E9" i="5"/>
  <c r="O8" i="5"/>
  <c r="N8" i="5"/>
  <c r="M8" i="5"/>
  <c r="J11" i="9"/>
  <c r="G8" i="5"/>
  <c r="F8" i="5"/>
  <c r="E8" i="5"/>
  <c r="O7" i="5"/>
  <c r="N7" i="5"/>
  <c r="M7" i="5"/>
  <c r="I7" i="5"/>
  <c r="J7" i="5"/>
  <c r="G7" i="5"/>
  <c r="F7" i="5"/>
  <c r="E7" i="5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G14" i="2"/>
  <c r="G13" i="2"/>
  <c r="H12" i="2"/>
  <c r="G12" i="2"/>
  <c r="H11" i="2"/>
  <c r="G11" i="2"/>
  <c r="H10" i="2"/>
  <c r="G10" i="2"/>
  <c r="H9" i="2"/>
  <c r="G9" i="2"/>
  <c r="H8" i="2"/>
  <c r="G8" i="2"/>
  <c r="F6" i="2"/>
  <c r="L12" i="1"/>
  <c r="J12" i="1"/>
  <c r="P11" i="1"/>
  <c r="P12" i="1" s="1"/>
  <c r="O11" i="1"/>
  <c r="O12" i="1" s="1"/>
  <c r="N11" i="1"/>
  <c r="N12" i="1" s="1"/>
  <c r="M11" i="1"/>
  <c r="M12" i="1" s="1"/>
  <c r="L11" i="1"/>
  <c r="K11" i="1"/>
  <c r="K12" i="1" s="1"/>
  <c r="J11" i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G25" i="5" l="1"/>
  <c r="G26" i="5" s="1"/>
  <c r="E25" i="5"/>
  <c r="E26" i="5" s="1"/>
  <c r="L21" i="9"/>
  <c r="L11" i="9"/>
  <c r="L17" i="9"/>
  <c r="L15" i="9"/>
  <c r="L25" i="9"/>
  <c r="G26" i="2"/>
  <c r="D28" i="2" s="1"/>
  <c r="E28" i="2" s="1"/>
  <c r="D6" i="3" s="1"/>
  <c r="E6" i="3" s="1"/>
  <c r="L23" i="9"/>
  <c r="L27" i="9"/>
  <c r="P25" i="7"/>
  <c r="P26" i="7" s="1"/>
  <c r="J15" i="9"/>
  <c r="N8" i="9"/>
  <c r="O8" i="9" s="1"/>
  <c r="K8" i="7"/>
  <c r="K16" i="7"/>
  <c r="K24" i="7"/>
  <c r="Q25" i="7"/>
  <c r="Q26" i="7" s="1"/>
  <c r="K10" i="7"/>
  <c r="K14" i="7"/>
  <c r="K18" i="7"/>
  <c r="K22" i="7"/>
  <c r="M7" i="7"/>
  <c r="M25" i="7" s="1"/>
  <c r="M26" i="7" s="1"/>
  <c r="M9" i="7"/>
  <c r="M11" i="7"/>
  <c r="M13" i="7"/>
  <c r="M15" i="7"/>
  <c r="M17" i="7"/>
  <c r="M19" i="7"/>
  <c r="M21" i="7"/>
  <c r="M23" i="7"/>
  <c r="N12" i="9"/>
  <c r="O12" i="9" s="1"/>
  <c r="N20" i="9"/>
  <c r="O20" i="9" s="1"/>
  <c r="G25" i="7"/>
  <c r="G26" i="7" s="1"/>
  <c r="I25" i="7"/>
  <c r="I26" i="7" s="1"/>
  <c r="K7" i="7"/>
  <c r="O25" i="7"/>
  <c r="O26" i="7" s="1"/>
  <c r="M8" i="7"/>
  <c r="K9" i="7"/>
  <c r="M10" i="7"/>
  <c r="K11" i="7"/>
  <c r="M12" i="7"/>
  <c r="K13" i="7"/>
  <c r="M14" i="7"/>
  <c r="K15" i="7"/>
  <c r="M16" i="7"/>
  <c r="K17" i="7"/>
  <c r="M18" i="7"/>
  <c r="K19" i="7"/>
  <c r="M20" i="7"/>
  <c r="K21" i="7"/>
  <c r="M22" i="7"/>
  <c r="K23" i="7"/>
  <c r="M24" i="7"/>
  <c r="L14" i="9"/>
  <c r="L22" i="9"/>
  <c r="I23" i="5"/>
  <c r="I15" i="5"/>
  <c r="M25" i="5"/>
  <c r="M26" i="5" s="1"/>
  <c r="O25" i="5"/>
  <c r="O26" i="5" s="1"/>
  <c r="I11" i="5"/>
  <c r="I19" i="5"/>
  <c r="H26" i="2"/>
  <c r="D29" i="2" s="1"/>
  <c r="I10" i="9"/>
  <c r="M12" i="9"/>
  <c r="K13" i="9"/>
  <c r="I14" i="9"/>
  <c r="M16" i="9"/>
  <c r="K17" i="9"/>
  <c r="I18" i="9"/>
  <c r="M20" i="9"/>
  <c r="K21" i="9"/>
  <c r="I22" i="9"/>
  <c r="M24" i="9"/>
  <c r="K25" i="9"/>
  <c r="I26" i="9"/>
  <c r="M10" i="9"/>
  <c r="K11" i="9"/>
  <c r="I12" i="9"/>
  <c r="M14" i="9"/>
  <c r="K15" i="9"/>
  <c r="I16" i="9"/>
  <c r="M18" i="9"/>
  <c r="K19" i="9"/>
  <c r="I20" i="9"/>
  <c r="M22" i="9"/>
  <c r="K23" i="9"/>
  <c r="I24" i="9"/>
  <c r="M26" i="9"/>
  <c r="K27" i="9"/>
  <c r="I9" i="5"/>
  <c r="I13" i="5"/>
  <c r="I17" i="5"/>
  <c r="I21" i="5"/>
  <c r="F25" i="5"/>
  <c r="F26" i="5" s="1"/>
  <c r="K7" i="5"/>
  <c r="N25" i="5"/>
  <c r="N26" i="5" s="1"/>
  <c r="I8" i="5"/>
  <c r="K9" i="5"/>
  <c r="I10" i="5"/>
  <c r="K11" i="5"/>
  <c r="I12" i="5"/>
  <c r="K13" i="5"/>
  <c r="I14" i="5"/>
  <c r="K15" i="5"/>
  <c r="I16" i="5"/>
  <c r="K17" i="5"/>
  <c r="I18" i="5"/>
  <c r="K19" i="5"/>
  <c r="I20" i="5"/>
  <c r="K21" i="5"/>
  <c r="I22" i="5"/>
  <c r="K23" i="5"/>
  <c r="I24" i="5"/>
  <c r="J10" i="9"/>
  <c r="L10" i="9"/>
  <c r="J14" i="9"/>
  <c r="J18" i="9"/>
  <c r="L18" i="9"/>
  <c r="J22" i="9"/>
  <c r="J26" i="9"/>
  <c r="L26" i="9"/>
  <c r="K8" i="5"/>
  <c r="K10" i="5"/>
  <c r="K12" i="5"/>
  <c r="K14" i="5"/>
  <c r="K16" i="5"/>
  <c r="K18" i="5"/>
  <c r="K20" i="5"/>
  <c r="K22" i="5"/>
  <c r="K24" i="5"/>
  <c r="J12" i="9"/>
  <c r="L12" i="9"/>
  <c r="J16" i="9"/>
  <c r="L16" i="9"/>
  <c r="J20" i="9"/>
  <c r="L20" i="9"/>
  <c r="J24" i="9"/>
  <c r="L24" i="9"/>
  <c r="N11" i="9"/>
  <c r="O11" i="9" s="1"/>
  <c r="N13" i="9"/>
  <c r="O13" i="9" s="1"/>
  <c r="N15" i="9"/>
  <c r="O15" i="9" s="1"/>
  <c r="N17" i="9"/>
  <c r="O17" i="9" s="1"/>
  <c r="N19" i="9"/>
  <c r="O19" i="9" s="1"/>
  <c r="N21" i="9"/>
  <c r="O21" i="9" s="1"/>
  <c r="N23" i="9"/>
  <c r="O23" i="9" s="1"/>
  <c r="N25" i="9"/>
  <c r="O25" i="9" s="1"/>
  <c r="N27" i="9"/>
  <c r="O27" i="9" s="1"/>
  <c r="J8" i="5"/>
  <c r="J10" i="5"/>
  <c r="J12" i="5"/>
  <c r="J14" i="5"/>
  <c r="J16" i="5"/>
  <c r="J18" i="5"/>
  <c r="J20" i="5"/>
  <c r="J22" i="5"/>
  <c r="J24" i="5"/>
  <c r="H25" i="7"/>
  <c r="H26" i="7" s="1"/>
  <c r="L8" i="7"/>
  <c r="L10" i="7"/>
  <c r="L12" i="7"/>
  <c r="L14" i="7"/>
  <c r="L16" i="7"/>
  <c r="L18" i="7"/>
  <c r="L20" i="7"/>
  <c r="L22" i="7"/>
  <c r="L24" i="7"/>
  <c r="K10" i="9"/>
  <c r="I11" i="9"/>
  <c r="M11" i="9"/>
  <c r="K12" i="9"/>
  <c r="I13" i="9"/>
  <c r="M13" i="9"/>
  <c r="K14" i="9"/>
  <c r="I15" i="9"/>
  <c r="M15" i="9"/>
  <c r="N16" i="9"/>
  <c r="O16" i="9" s="1"/>
  <c r="K16" i="9"/>
  <c r="I17" i="9"/>
  <c r="M17" i="9"/>
  <c r="K18" i="9"/>
  <c r="I19" i="9"/>
  <c r="M19" i="9"/>
  <c r="K20" i="9"/>
  <c r="I21" i="9"/>
  <c r="M21" i="9"/>
  <c r="K22" i="9"/>
  <c r="I23" i="9"/>
  <c r="M23" i="9"/>
  <c r="N24" i="9"/>
  <c r="O24" i="9" s="1"/>
  <c r="K24" i="9"/>
  <c r="I25" i="9"/>
  <c r="M25" i="9"/>
  <c r="K26" i="9"/>
  <c r="I27" i="9"/>
  <c r="M27" i="9"/>
  <c r="K25" i="7" l="1"/>
  <c r="K26" i="7" s="1"/>
  <c r="J28" i="9"/>
  <c r="D35" i="9" s="1"/>
  <c r="E35" i="9" s="1"/>
  <c r="M7" i="10" s="1"/>
  <c r="N26" i="9"/>
  <c r="O26" i="9" s="1"/>
  <c r="N22" i="9"/>
  <c r="O22" i="9" s="1"/>
  <c r="N18" i="9"/>
  <c r="O18" i="9" s="1"/>
  <c r="N14" i="9"/>
  <c r="O14" i="9" s="1"/>
  <c r="N10" i="9"/>
  <c r="O10" i="9" s="1"/>
  <c r="L25" i="7"/>
  <c r="L26" i="7" s="1"/>
  <c r="E29" i="2"/>
  <c r="G6" i="3" s="1"/>
  <c r="H6" i="3" s="1"/>
  <c r="I6" i="3" s="1"/>
  <c r="F6" i="3"/>
  <c r="C6" i="3"/>
  <c r="I25" i="5"/>
  <c r="I26" i="5" s="1"/>
  <c r="M28" i="9"/>
  <c r="D38" i="9" s="1"/>
  <c r="E38" i="9" s="1"/>
  <c r="N10" i="10" s="1"/>
  <c r="J25" i="5"/>
  <c r="J26" i="5" s="1"/>
  <c r="K25" i="5"/>
  <c r="K26" i="5" s="1"/>
  <c r="L28" i="9"/>
  <c r="D37" i="9" s="1"/>
  <c r="E37" i="9" s="1"/>
  <c r="O9" i="10" s="1"/>
  <c r="I28" i="9"/>
  <c r="D34" i="9" s="1"/>
  <c r="E34" i="9" s="1"/>
  <c r="N6" i="10" s="1"/>
  <c r="O7" i="10"/>
  <c r="I7" i="10"/>
  <c r="G7" i="10"/>
  <c r="E7" i="10"/>
  <c r="C7" i="10"/>
  <c r="P7" i="10"/>
  <c r="N7" i="10"/>
  <c r="J7" i="10"/>
  <c r="F7" i="10"/>
  <c r="D7" i="10"/>
  <c r="B7" i="10"/>
  <c r="F35" i="9"/>
  <c r="P6" i="4"/>
  <c r="N6" i="4"/>
  <c r="L6" i="4"/>
  <c r="J6" i="4"/>
  <c r="H6" i="4"/>
  <c r="F6" i="4"/>
  <c r="D6" i="4"/>
  <c r="B6" i="4"/>
  <c r="O6" i="4"/>
  <c r="M6" i="4"/>
  <c r="K6" i="4"/>
  <c r="I6" i="4"/>
  <c r="G6" i="4"/>
  <c r="E6" i="4"/>
  <c r="C6" i="4"/>
  <c r="K28" i="9"/>
  <c r="D36" i="9" s="1"/>
  <c r="E36" i="9" s="1"/>
  <c r="H7" i="10" l="1"/>
  <c r="K7" i="10"/>
  <c r="L7" i="10"/>
  <c r="B9" i="10"/>
  <c r="J9" i="10"/>
  <c r="F9" i="10"/>
  <c r="N9" i="10"/>
  <c r="D9" i="10"/>
  <c r="H9" i="10"/>
  <c r="L9" i="10"/>
  <c r="P9" i="10"/>
  <c r="C9" i="10"/>
  <c r="G9" i="10"/>
  <c r="K9" i="10"/>
  <c r="F37" i="9"/>
  <c r="E9" i="10"/>
  <c r="I9" i="10"/>
  <c r="M9" i="10"/>
  <c r="I6" i="10"/>
  <c r="D6" i="10"/>
  <c r="E6" i="10"/>
  <c r="M6" i="10"/>
  <c r="L6" i="10"/>
  <c r="F34" i="9"/>
  <c r="H6" i="10"/>
  <c r="P6" i="10"/>
  <c r="C10" i="10"/>
  <c r="G10" i="10"/>
  <c r="K10" i="10"/>
  <c r="O10" i="10"/>
  <c r="D10" i="10"/>
  <c r="H10" i="10"/>
  <c r="L10" i="10"/>
  <c r="P10" i="10"/>
  <c r="F38" i="9"/>
  <c r="E10" i="10"/>
  <c r="I10" i="10"/>
  <c r="M10" i="10"/>
  <c r="B10" i="10"/>
  <c r="F10" i="10"/>
  <c r="J10" i="10"/>
  <c r="C6" i="10"/>
  <c r="G6" i="10"/>
  <c r="K6" i="10"/>
  <c r="O6" i="10"/>
  <c r="B6" i="10"/>
  <c r="F6" i="10"/>
  <c r="J6" i="10"/>
  <c r="P8" i="10"/>
  <c r="N8" i="10"/>
  <c r="N11" i="10" s="1"/>
  <c r="N6" i="11" s="1"/>
  <c r="N7" i="11" s="1"/>
  <c r="L8" i="10"/>
  <c r="J8" i="10"/>
  <c r="H8" i="10"/>
  <c r="F8" i="10"/>
  <c r="D8" i="10"/>
  <c r="B8" i="10"/>
  <c r="O8" i="10"/>
  <c r="M8" i="10"/>
  <c r="K8" i="10"/>
  <c r="I8" i="10"/>
  <c r="G8" i="10"/>
  <c r="E8" i="10"/>
  <c r="C8" i="10"/>
  <c r="F36" i="9"/>
  <c r="D11" i="10" l="1"/>
  <c r="D6" i="11" s="1"/>
  <c r="D7" i="11" s="1"/>
  <c r="L11" i="10"/>
  <c r="L6" i="11" s="1"/>
  <c r="L7" i="11" s="1"/>
  <c r="M11" i="10"/>
  <c r="M6" i="11" s="1"/>
  <c r="M7" i="11" s="1"/>
  <c r="J11" i="10"/>
  <c r="J6" i="11" s="1"/>
  <c r="J7" i="11" s="1"/>
  <c r="I11" i="10"/>
  <c r="I6" i="11" s="1"/>
  <c r="I7" i="11" s="1"/>
  <c r="B11" i="10"/>
  <c r="B6" i="11" s="1"/>
  <c r="B7" i="11" s="1"/>
  <c r="O11" i="10"/>
  <c r="O6" i="11" s="1"/>
  <c r="O7" i="11" s="1"/>
  <c r="F11" i="10"/>
  <c r="F6" i="11" s="1"/>
  <c r="F7" i="11" s="1"/>
  <c r="E11" i="10"/>
  <c r="E6" i="11" s="1"/>
  <c r="E7" i="11" s="1"/>
  <c r="G11" i="10"/>
  <c r="G6" i="11" s="1"/>
  <c r="G7" i="11" s="1"/>
  <c r="H11" i="10"/>
  <c r="H6" i="11" s="1"/>
  <c r="H7" i="11" s="1"/>
  <c r="K35" i="9"/>
  <c r="C11" i="10"/>
  <c r="C6" i="11" s="1"/>
  <c r="C7" i="11" s="1"/>
  <c r="K11" i="10"/>
  <c r="K6" i="11" s="1"/>
  <c r="K7" i="11" s="1"/>
  <c r="P11" i="10"/>
  <c r="P6" i="11" s="1"/>
  <c r="P7" i="11" s="1"/>
</calcChain>
</file>

<file path=xl/sharedStrings.xml><?xml version="1.0" encoding="utf-8"?>
<sst xmlns="http://schemas.openxmlformats.org/spreadsheetml/2006/main" count="451" uniqueCount="172">
  <si>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</si>
  <si>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</si>
  <si>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</si>
  <si>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</si>
  <si>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</si>
  <si>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</si>
  <si>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</si>
  <si>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</si>
  <si>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</si>
  <si>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</si>
  <si>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</si>
  <si>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</si>
  <si>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</si>
  <si>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</si>
  <si>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</si>
  <si>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</si>
  <si>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</si>
  <si>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</si>
  <si>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</si>
  <si>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</si>
  <si>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</si>
  <si>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</si>
  <si>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</si>
  <si>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</si>
  <si>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</si>
  <si>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</si>
  <si>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</si>
  <si>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</si>
  <si>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</si>
  <si>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</si>
  <si>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</si>
  <si>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</si>
  <si>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</si>
  <si>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</si>
  <si>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</si>
  <si>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</si>
  <si>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</si>
  <si>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</si>
  <si>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</si>
  <si>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</si>
  <si>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</si>
  <si>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</si>
  <si>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</si>
  <si>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</si>
  <si>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</si>
  <si>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</si>
  <si>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</si>
  <si>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</si>
  <si>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</si>
  <si>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</si>
  <si>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</si>
  <si>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</si>
  <si>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</si>
  <si>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</si>
  <si>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</si>
  <si>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</si>
  <si>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</si>
  <si>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</si>
  <si>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</si>
  <si>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</si>
  <si>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</si>
  <si>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</si>
  <si>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</si>
  <si>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</si>
  <si>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</si>
  <si>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</si>
  <si>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</si>
  <si>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</si>
  <si>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</si>
  <si>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</si>
  <si>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</si>
  <si>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</si>
  <si>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</si>
  <si>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</si>
  <si>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</si>
  <si>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</si>
  <si>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</si>
  <si>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</si>
  <si>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</si>
  <si>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</si>
  <si>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</si>
  <si>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</si>
  <si>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</si>
  <si>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</si>
  <si>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</si>
  <si>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</si>
  <si>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</si>
  <si>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</si>
  <si>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</si>
  <si>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</si>
  <si>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</si>
  <si>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</si>
  <si>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</si>
  <si>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</si>
  <si>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</si>
  <si>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</si>
  <si>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</si>
  <si>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</si>
  <si>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</si>
  <si>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</si>
  <si>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</si>
  <si>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</si>
  <si>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</si>
  <si>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</si>
  <si>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</si>
  <si>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</si>
  <si>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</si>
  <si>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</si>
  <si>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</si>
  <si>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</si>
  <si>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</si>
  <si>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</si>
  <si>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</si>
  <si>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</si>
  <si>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</si>
  <si>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</si>
  <si>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</si>
  <si>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</si>
  <si>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</si>
  <si>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</si>
  <si>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</si>
  <si>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</si>
  <si>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</si>
  <si>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</si>
  <si>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</si>
  <si>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</si>
  <si>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</si>
  <si>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</si>
  <si>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</si>
  <si>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</si>
  <si>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</si>
  <si>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</si>
  <si>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</si>
  <si>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</si>
  <si>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</si>
  <si>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</si>
  <si>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</si>
  <si>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</si>
  <si>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</si>
  <si>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</si>
  <si>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</si>
  <si>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</si>
  <si>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</si>
  <si>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</si>
  <si>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</si>
  <si>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</si>
  <si>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</si>
  <si>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</si>
  <si>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SUBJECT: Computer Networks                                                                                               Faculty:  Rimpy Bishnoi</t>
  </si>
  <si>
    <t>SUBJECT: Computer Networks                                                                 Subject Teacher: Rimpy Bishnoi</t>
  </si>
  <si>
    <t>SUBJECT: Computer Networks                                                Subject Teacher: Rimpy Bishnoi</t>
  </si>
  <si>
    <t>SUBJECT: Computer Networks                                                                                Name of Faculty: Rimpy Bishnoi</t>
  </si>
  <si>
    <t>SUBJECT:  Computer Networks                                                                                                                                Name of Faculty: Rimpy Bishnoi</t>
  </si>
  <si>
    <t>SUBJECT: Computer Networks                                                                   Name of Faculty: Rimpy Bishnoi</t>
  </si>
  <si>
    <t>SUBJECT: Computer Networks                                                                                         Name of Faculty: Rimpy Bishnoi</t>
  </si>
  <si>
    <t>CO36EC402.1</t>
  </si>
  <si>
    <t>CO36EC402.2</t>
  </si>
  <si>
    <t>CO36EC402.3</t>
  </si>
  <si>
    <t>CO36EC402.4</t>
  </si>
  <si>
    <t>CO36EC402.5</t>
  </si>
  <si>
    <t>CO36EC402</t>
  </si>
  <si>
    <t>No. of Students Attained CO36EC402.1</t>
  </si>
  <si>
    <t>No. of Students Attained CO36EC402.2</t>
  </si>
  <si>
    <t>No. of Students Attained CO36EC402.3</t>
  </si>
  <si>
    <t>No. of Students Attained CO36EC402.4</t>
  </si>
  <si>
    <t>No. of Students Attained CO36EC402.5</t>
  </si>
  <si>
    <t>CO36EC402
(Round Off)</t>
  </si>
  <si>
    <t>CO36EC402 (AVG)</t>
  </si>
  <si>
    <t>3EC6-402</t>
  </si>
  <si>
    <t>Final Mapping of C36EC402</t>
  </si>
  <si>
    <t>Attainment of Subject Code 3CS6-402 Sheet</t>
  </si>
  <si>
    <t xml:space="preserve">III YEAR VI SEM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</si>
</sst>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left" wrapText="1"/>
    </xf>
    <xf numFmtId="0" fontId="13" fillId="0" borderId="26" xfId="0" applyFont="1" applyBorder="1"/>
    <xf numFmtId="0" fontId="14" fillId="5" borderId="27" xfId="0" applyFont="1" applyFill="1" applyBorder="1" applyAlignment="1">
      <alignment horizontal="left" wrapText="1"/>
    </xf>
    <xf numFmtId="0" fontId="15" fillId="5" borderId="27" xfId="0" applyFont="1" applyFill="1" applyBorder="1" applyAlignment="1">
      <alignment horizontal="left" wrapText="1"/>
    </xf>
    <xf numFmtId="0" fontId="14" fillId="5" borderId="26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13" fillId="0" borderId="26" xfId="0" applyFont="1" applyBorder="1" applyAlignment="1">
      <alignment horizontal="center"/>
    </xf>
    <xf numFmtId="0" fontId="14" fillId="5" borderId="27" xfId="0" applyFont="1" applyFill="1" applyBorder="1" applyAlignment="1">
      <alignment horizontal="center" wrapText="1"/>
    </xf>
    <xf numFmtId="0" fontId="15" fillId="5" borderId="27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 wrapText="1"/>
    </xf>
    <xf numFmtId="0" fontId="16" fillId="0" borderId="0" xfId="0" applyFont="1"/>
    <xf numFmtId="0" fontId="17" fillId="0" borderId="2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2" fillId="0" borderId="24" xfId="0" applyFont="1" applyBorder="1"/>
  </cellXfs>
  <cellStyles count="1">
    <cellStyle name="Normal" xfId="0" builtinId="0"/>
  </cellStyles>
  <dxfs count="7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B11" sqref="B11:P11"/>
    </sheetView>
  </sheetViews>
  <sheetFormatPr baseColWidth="10" defaultColWidth="12.6640625" defaultRowHeight="15" customHeight="1"/>
  <cols>
    <col min="1" max="1" width="15.6640625" customWidth="1"/>
    <col min="2" max="25" width="8" customWidth="1"/>
  </cols>
  <sheetData>
    <row r="1" spans="1:25" ht="19.5" customHeight="1">
      <c r="A1" s="87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7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7" t="s">
        <v>148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155</v>
      </c>
      <c r="B6" s="8">
        <v>2</v>
      </c>
      <c r="C6" s="8">
        <v>0</v>
      </c>
      <c r="D6" s="9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156</v>
      </c>
      <c r="B7" s="8">
        <v>1</v>
      </c>
      <c r="C7" s="8">
        <v>3</v>
      </c>
      <c r="D7" s="10">
        <v>1</v>
      </c>
      <c r="E7" s="10">
        <v>0</v>
      </c>
      <c r="F7" s="10">
        <v>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157</v>
      </c>
      <c r="B8" s="8">
        <v>1</v>
      </c>
      <c r="C8" s="8">
        <v>3</v>
      </c>
      <c r="D8" s="9">
        <v>1</v>
      </c>
      <c r="E8" s="10">
        <v>0</v>
      </c>
      <c r="F8" s="10">
        <v>1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158</v>
      </c>
      <c r="B9" s="8">
        <v>1</v>
      </c>
      <c r="C9" s="8">
        <v>3</v>
      </c>
      <c r="D9" s="9">
        <v>1</v>
      </c>
      <c r="E9" s="10">
        <v>0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159</v>
      </c>
      <c r="B10" s="10">
        <v>1</v>
      </c>
      <c r="C10" s="9">
        <v>3</v>
      </c>
      <c r="D10" s="9">
        <v>1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167</v>
      </c>
      <c r="B11" s="11">
        <f t="shared" ref="B11:P11" si="0">AVERAGE(B6:B10)</f>
        <v>1.2</v>
      </c>
      <c r="C11" s="11">
        <f t="shared" si="0"/>
        <v>2.4</v>
      </c>
      <c r="D11" s="11">
        <f t="shared" si="0"/>
        <v>0.8</v>
      </c>
      <c r="E11" s="11">
        <f t="shared" si="0"/>
        <v>0</v>
      </c>
      <c r="F11" s="11">
        <f t="shared" si="0"/>
        <v>0.8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  <c r="N11" s="11">
        <f t="shared" si="0"/>
        <v>0</v>
      </c>
      <c r="O11" s="12">
        <f t="shared" si="0"/>
        <v>0</v>
      </c>
      <c r="P11" s="11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169</v>
      </c>
      <c r="B12" s="13">
        <f t="shared" ref="B12:P12" si="1">ROUND(B11,0)</f>
        <v>1</v>
      </c>
      <c r="C12" s="13">
        <f t="shared" si="1"/>
        <v>2</v>
      </c>
      <c r="D12" s="13">
        <f t="shared" si="1"/>
        <v>1</v>
      </c>
      <c r="E12" s="13">
        <f t="shared" si="1"/>
        <v>0</v>
      </c>
      <c r="F12" s="13">
        <f t="shared" si="1"/>
        <v>1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4">
        <f t="shared" si="1"/>
        <v>0</v>
      </c>
      <c r="O12" s="14">
        <f t="shared" si="1"/>
        <v>0</v>
      </c>
      <c r="P12" s="15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0" t="s">
        <v>17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90"/>
      <c r="O13" s="88"/>
      <c r="P13" s="89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8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B6" sqref="B6"/>
    </sheetView>
  </sheetViews>
  <sheetFormatPr baseColWidth="10" defaultColWidth="12.6640625" defaultRowHeight="15" customHeight="1"/>
  <cols>
    <col min="1" max="1" width="12.33203125" customWidth="1"/>
    <col min="2" max="25" width="7.6640625" customWidth="1"/>
  </cols>
  <sheetData>
    <row r="1" spans="1:25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5" ht="19.5" customHeight="1">
      <c r="A2" s="105" t="s">
        <v>73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25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25" ht="19.5" customHeight="1">
      <c r="A4" s="105" t="s">
        <v>153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5" ht="34">
      <c r="A5" s="61" t="s">
        <v>1</v>
      </c>
      <c r="B5" s="62" t="s">
        <v>2</v>
      </c>
      <c r="C5" s="62" t="s">
        <v>3</v>
      </c>
      <c r="D5" s="62" t="s">
        <v>4</v>
      </c>
      <c r="E5" s="62" t="s">
        <v>5</v>
      </c>
      <c r="F5" s="62" t="s">
        <v>6</v>
      </c>
      <c r="G5" s="62" t="s">
        <v>7</v>
      </c>
      <c r="H5" s="62" t="s">
        <v>8</v>
      </c>
      <c r="I5" s="62" t="s">
        <v>9</v>
      </c>
      <c r="J5" s="62" t="s">
        <v>10</v>
      </c>
      <c r="K5" s="62" t="s">
        <v>11</v>
      </c>
      <c r="L5" s="62" t="s">
        <v>12</v>
      </c>
      <c r="M5" s="62" t="s">
        <v>13</v>
      </c>
      <c r="N5" s="62" t="s">
        <v>14</v>
      </c>
      <c r="O5" s="62" t="s">
        <v>15</v>
      </c>
      <c r="P5" s="62" t="s">
        <v>16</v>
      </c>
      <c r="Q5" s="63"/>
      <c r="R5" s="63"/>
      <c r="S5" s="63"/>
      <c r="T5" s="63"/>
      <c r="U5" s="63"/>
      <c r="V5" s="63"/>
      <c r="W5" s="63"/>
      <c r="X5" s="63"/>
      <c r="Y5" s="63"/>
    </row>
    <row r="6" spans="1:25" ht="19.5" customHeight="1">
      <c r="A6" s="33" t="s">
        <v>155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</v>
      </c>
      <c r="D6" s="38">
        <f>((('Attainment Sheet Sessional'!$E34/3)*0.6)*'CO-PO Mapping'!D6)/3</f>
        <v>0</v>
      </c>
      <c r="E6" s="38">
        <f>((('Attainment Sheet Sessional'!$E34/3)*0.6)*'CO-PO Mapping'!E6)/3</f>
        <v>0</v>
      </c>
      <c r="F6" s="38">
        <f>((('Attainment Sheet Sessional'!$E34/3)*0.6)*'CO-PO Mapping'!F6)/3</f>
        <v>0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</v>
      </c>
      <c r="P6" s="38">
        <f>((('Attainment Sheet Sessional'!$E34/3)*0.6)*'CO-PO Mapping'!P6)/3</f>
        <v>0</v>
      </c>
    </row>
    <row r="7" spans="1:25" ht="19.5" customHeight="1">
      <c r="A7" s="33" t="s">
        <v>156</v>
      </c>
      <c r="B7" s="38">
        <f>((('Attainment Sheet Sessional'!$E35/3)*0.6)*'CO-PO Mapping'!B7)/3</f>
        <v>0.19999999999999998</v>
      </c>
      <c r="C7" s="38">
        <f>((('Attainment Sheet Sessional'!$E35/3)*0.6)*'CO-PO Mapping'!C7)/3</f>
        <v>0.6</v>
      </c>
      <c r="D7" s="38">
        <f>((('Attainment Sheet Sessional'!$E35/3)*0.6)*'CO-PO Mapping'!D7)/3</f>
        <v>0.19999999999999998</v>
      </c>
      <c r="E7" s="38">
        <f>((('Attainment Sheet Sessional'!$E35/3)*0.6)*'CO-PO Mapping'!E7)/3</f>
        <v>0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</v>
      </c>
      <c r="P7" s="38">
        <f>((('Attainment Sheet Sessional'!$E35/3)*0.6)*'CO-PO Mapping'!P7)/3</f>
        <v>0</v>
      </c>
    </row>
    <row r="8" spans="1:25" ht="19.5" customHeight="1">
      <c r="A8" s="33" t="s">
        <v>157</v>
      </c>
      <c r="B8" s="38">
        <f>((('Attainment Sheet Sessional'!$E36/3)*0.6)*'CO-PO Mapping'!B8)/3</f>
        <v>0.19999999999999998</v>
      </c>
      <c r="C8" s="38">
        <f>((('Attainment Sheet Sessional'!$E36/3)*0.6)*'CO-PO Mapping'!C8)/3</f>
        <v>0.6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</v>
      </c>
      <c r="H8" s="38">
        <f>((('Attainment Sheet Sessional'!$E36/3)*0.6)*'CO-PO Mapping'!H8)/3</f>
        <v>0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</v>
      </c>
      <c r="O8" s="38">
        <f>((('Attainment Sheet Sessional'!$E36/3)*0.6)*'CO-PO Mapping'!O8)/3</f>
        <v>0</v>
      </c>
      <c r="P8" s="38">
        <f>((('Attainment Sheet Sessional'!$E36/3)*0.6)*'CO-PO Mapping'!P8)/3</f>
        <v>0</v>
      </c>
    </row>
    <row r="9" spans="1:25" ht="19.5" customHeight="1">
      <c r="A9" s="33" t="s">
        <v>158</v>
      </c>
      <c r="B9" s="38">
        <f>((('Attainment Sheet Sessional'!$E37/3)*0.6)*'CO-PO Mapping'!B9)/3</f>
        <v>0.19999999999999998</v>
      </c>
      <c r="C9" s="38">
        <f>((('Attainment Sheet Sessional'!$E37/3)*0.6)*'CO-PO Mapping'!C9)/3</f>
        <v>0.6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</v>
      </c>
      <c r="F9" s="38">
        <f>((('Attainment Sheet Sessional'!$E37/3)*0.6)*'CO-PO Mapping'!F9)/3</f>
        <v>0.19999999999999998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159</v>
      </c>
      <c r="B10" s="38">
        <f>((('Attainment Sheet Sessional'!$E38/3)*0.6)*'CO-PO Mapping'!B10)/3</f>
        <v>0.19999999999999998</v>
      </c>
      <c r="C10" s="38">
        <f>((('Attainment Sheet Sessional'!$E38/3)*0.6)*'CO-PO Mapping'!C10)/3</f>
        <v>0.6</v>
      </c>
      <c r="D10" s="38">
        <f>((('Attainment Sheet Sessional'!$E38/3)*0.6)*'CO-PO Mapping'!D10)/3</f>
        <v>0.19999999999999998</v>
      </c>
      <c r="E10" s="38">
        <f>((('Attainment Sheet Sessional'!$E38/3)*0.6)*'CO-PO Mapping'!E10)/3</f>
        <v>0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</v>
      </c>
      <c r="N10" s="38">
        <f>((('Attainment Sheet Sessional'!$E38/3)*0.6)*'CO-PO Mapping'!N10)/3</f>
        <v>0</v>
      </c>
      <c r="O10" s="38">
        <f>((('Attainment Sheet Sessional'!$E38/3)*0.6)*'CO-PO Mapping'!O10)/3</f>
        <v>0</v>
      </c>
      <c r="P10" s="38">
        <f>((('Attainment Sheet Sessional'!$E38/3)*0.6)*'CO-PO Mapping'!P10)/3</f>
        <v>0</v>
      </c>
    </row>
    <row r="11" spans="1:25" ht="34">
      <c r="A11" s="33" t="s">
        <v>167</v>
      </c>
      <c r="B11" s="38">
        <f t="shared" ref="B11:P11" si="0">AVERAGE(B6:B10)</f>
        <v>0.24</v>
      </c>
      <c r="C11" s="38">
        <f t="shared" si="0"/>
        <v>0.48</v>
      </c>
      <c r="D11" s="38">
        <f t="shared" si="0"/>
        <v>0.15999999999999998</v>
      </c>
      <c r="E11" s="38">
        <f t="shared" si="0"/>
        <v>0</v>
      </c>
      <c r="F11" s="38">
        <f t="shared" si="0"/>
        <v>0.15999999999999998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  <c r="N11" s="64">
        <f t="shared" si="0"/>
        <v>0</v>
      </c>
      <c r="O11" s="64">
        <f t="shared" si="0"/>
        <v>0</v>
      </c>
      <c r="P11" s="64">
        <f t="shared" si="0"/>
        <v>0</v>
      </c>
    </row>
    <row r="12" spans="1:25" ht="39.75" customHeight="1">
      <c r="A12" s="111" t="s">
        <v>33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11"/>
      <c r="O12" s="88"/>
      <c r="P12" s="89"/>
    </row>
    <row r="16" spans="1:25" ht="16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workbookViewId="0">
      <selection activeCell="B10" sqref="B10:P10"/>
    </sheetView>
  </sheetViews>
  <sheetFormatPr baseColWidth="10" defaultColWidth="12.6640625" defaultRowHeight="15" customHeight="1"/>
  <cols>
    <col min="1" max="1" width="10.83203125" customWidth="1"/>
    <col min="2" max="25" width="8" customWidth="1"/>
  </cols>
  <sheetData>
    <row r="1" spans="1:25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5" t="s">
        <v>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5" t="s">
        <v>154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2" t="s">
        <v>46</v>
      </c>
      <c r="B5" s="62" t="s">
        <v>2</v>
      </c>
      <c r="C5" s="62" t="s">
        <v>3</v>
      </c>
      <c r="D5" s="62" t="s">
        <v>4</v>
      </c>
      <c r="E5" s="62" t="s">
        <v>5</v>
      </c>
      <c r="F5" s="62" t="s">
        <v>6</v>
      </c>
      <c r="G5" s="62" t="s">
        <v>7</v>
      </c>
      <c r="H5" s="62" t="s">
        <v>8</v>
      </c>
      <c r="I5" s="62" t="s">
        <v>9</v>
      </c>
      <c r="J5" s="62" t="s">
        <v>10</v>
      </c>
      <c r="K5" s="62" t="s">
        <v>11</v>
      </c>
      <c r="L5" s="62" t="s">
        <v>12</v>
      </c>
      <c r="M5" s="62" t="s">
        <v>13</v>
      </c>
      <c r="N5" s="62" t="s">
        <v>14</v>
      </c>
      <c r="O5" s="62" t="s">
        <v>15</v>
      </c>
      <c r="P5" s="62" t="s">
        <v>16</v>
      </c>
      <c r="Q5" s="18"/>
      <c r="R5" s="18"/>
      <c r="S5" s="18"/>
      <c r="T5" s="18"/>
      <c r="U5" s="18"/>
      <c r="V5" s="18"/>
      <c r="W5" s="18"/>
      <c r="X5" s="18"/>
      <c r="Y5" s="18"/>
    </row>
    <row r="6" spans="1:25" ht="19.5" customHeight="1">
      <c r="A6" s="35" t="s">
        <v>160</v>
      </c>
      <c r="B6" s="38">
        <f>'Attainment Tool 1 C to PO'!B6+'Attainment CO to PO Sessional'!B11</f>
        <v>0.52</v>
      </c>
      <c r="C6" s="38">
        <f>'Attainment Tool 1 C to PO'!C6+'Attainment CO to PO Sessional'!C11</f>
        <v>1.04</v>
      </c>
      <c r="D6" s="38">
        <f>'Attainment Tool 1 C to PO'!D6+'Attainment CO to PO Sessional'!D11</f>
        <v>0.34666666666666662</v>
      </c>
      <c r="E6" s="38">
        <f>'Attainment Tool 1 C to PO'!E6+'Attainment CO to PO Sessional'!E11</f>
        <v>0</v>
      </c>
      <c r="F6" s="38">
        <f>'Attainment Tool 1 C to PO'!F6+'Attainment CO to PO Sessional'!F11</f>
        <v>0.34666666666666662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</v>
      </c>
      <c r="N6" s="38">
        <f>'Attainment Tool 1 C to PO'!N6+'Attainment CO to PO Sessional'!N11</f>
        <v>0</v>
      </c>
      <c r="O6" s="38">
        <f>'Attainment Tool 1 C to PO'!O6+'Attainment CO to PO Sessional'!O11</f>
        <v>0</v>
      </c>
      <c r="P6" s="38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166</v>
      </c>
      <c r="B7" s="38">
        <f t="shared" ref="B7:P7" si="0">ROUND(B6,0)</f>
        <v>1</v>
      </c>
      <c r="C7" s="38">
        <f t="shared" si="0"/>
        <v>1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1" t="s">
        <v>33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111"/>
      <c r="O8" s="88"/>
      <c r="P8" s="89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4"/>
  <sheetViews>
    <sheetView topLeftCell="A3" workbookViewId="0">
      <selection activeCell="E8" sqref="E8:E25"/>
    </sheetView>
  </sheetViews>
  <sheetFormatPr baseColWidth="10" defaultColWidth="12.6640625" defaultRowHeight="15" customHeight="1"/>
  <cols>
    <col min="1" max="1" width="5.6640625" customWidth="1"/>
    <col min="2" max="2" width="15.33203125" customWidth="1"/>
    <col min="3" max="3" width="20.6640625" customWidth="1"/>
    <col min="4" max="5" width="14.1640625" customWidth="1"/>
    <col min="6" max="6" width="13.1640625" customWidth="1"/>
    <col min="7" max="7" width="13.33203125" customWidth="1"/>
    <col min="8" max="8" width="13.1640625" customWidth="1"/>
    <col min="9" max="26" width="7.6640625" customWidth="1"/>
  </cols>
  <sheetData>
    <row r="1" spans="1:26" ht="19.5" customHeight="1">
      <c r="A1" s="87" t="s">
        <v>111</v>
      </c>
      <c r="B1" s="88"/>
      <c r="C1" s="88"/>
      <c r="D1" s="88"/>
      <c r="E1" s="88"/>
      <c r="F1" s="88"/>
      <c r="G1" s="88"/>
      <c r="H1" s="89"/>
    </row>
    <row r="2" spans="1:26" ht="19.5" customHeight="1">
      <c r="A2" s="87" t="s">
        <v>18</v>
      </c>
      <c r="B2" s="88"/>
      <c r="C2" s="88"/>
      <c r="D2" s="88"/>
      <c r="E2" s="88"/>
      <c r="F2" s="88"/>
      <c r="G2" s="88"/>
      <c r="H2" s="89"/>
    </row>
    <row r="3" spans="1:26" ht="19.5" customHeight="1">
      <c r="A3" s="87" t="s">
        <v>171</v>
      </c>
      <c r="B3" s="88"/>
      <c r="C3" s="88"/>
      <c r="D3" s="88"/>
      <c r="E3" s="88"/>
      <c r="F3" s="88"/>
      <c r="G3" s="88"/>
      <c r="H3" s="89"/>
    </row>
    <row r="4" spans="1:26" ht="19.5" customHeight="1">
      <c r="A4" s="87" t="s">
        <v>149</v>
      </c>
      <c r="B4" s="88"/>
      <c r="C4" s="88"/>
      <c r="D4" s="88"/>
      <c r="E4" s="88"/>
      <c r="F4" s="88"/>
      <c r="G4" s="88"/>
      <c r="H4" s="8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32">
      <c r="A5" s="102" t="s">
        <v>19</v>
      </c>
      <c r="B5" s="102" t="s">
        <v>20</v>
      </c>
      <c r="C5" s="17" t="s">
        <v>21</v>
      </c>
      <c r="D5" s="7" t="s">
        <v>22</v>
      </c>
      <c r="E5" s="7" t="s">
        <v>23</v>
      </c>
      <c r="F5" s="17" t="s">
        <v>24</v>
      </c>
      <c r="G5" s="104" t="s">
        <v>25</v>
      </c>
      <c r="H5" s="8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2">
      <c r="A6" s="103"/>
      <c r="B6" s="103"/>
      <c r="C6" s="17" t="s">
        <v>26</v>
      </c>
      <c r="D6" s="17">
        <v>70</v>
      </c>
      <c r="E6" s="17">
        <v>30</v>
      </c>
      <c r="F6" s="17">
        <f>D6+E6</f>
        <v>100</v>
      </c>
      <c r="G6" s="7" t="s">
        <v>27</v>
      </c>
      <c r="H6" s="7" t="s">
        <v>28</v>
      </c>
    </row>
    <row r="7" spans="1:26" ht="19.5" customHeight="1">
      <c r="A7" s="91" t="s">
        <v>29</v>
      </c>
      <c r="B7" s="92"/>
      <c r="C7" s="93"/>
      <c r="D7" s="19">
        <v>0.6</v>
      </c>
      <c r="E7" s="19">
        <v>0.75</v>
      </c>
      <c r="F7" s="20"/>
      <c r="G7" s="21">
        <v>0.6</v>
      </c>
      <c r="H7" s="21">
        <v>0.75</v>
      </c>
    </row>
    <row r="8" spans="1:26" ht="16.5" customHeight="1">
      <c r="A8" s="22">
        <v>1</v>
      </c>
      <c r="B8" s="72" t="s">
        <v>112</v>
      </c>
      <c r="C8" s="73" t="s">
        <v>113</v>
      </c>
      <c r="D8" s="71">
        <v>0</v>
      </c>
      <c r="E8" s="71">
        <v>22</v>
      </c>
      <c r="F8" s="71">
        <v>22</v>
      </c>
      <c r="G8" s="23">
        <f t="shared" ref="G8:G25" si="0">IF((D8/$D$6)&gt;=$D$7,1,0)</f>
        <v>0</v>
      </c>
      <c r="H8" s="24">
        <f t="shared" ref="H8:H12" si="1">IF((E8/$E$6)&gt;=$E$7,1,0)</f>
        <v>0</v>
      </c>
      <c r="I8" s="25"/>
    </row>
    <row r="9" spans="1:26" ht="16.5" customHeight="1">
      <c r="A9" s="22">
        <v>2</v>
      </c>
      <c r="B9" s="72" t="s">
        <v>114</v>
      </c>
      <c r="C9" s="72" t="s">
        <v>115</v>
      </c>
      <c r="D9" s="71">
        <v>30</v>
      </c>
      <c r="E9" s="71">
        <v>25</v>
      </c>
      <c r="F9" s="71">
        <f>D9+E9</f>
        <v>55</v>
      </c>
      <c r="G9" s="23">
        <f t="shared" si="0"/>
        <v>0</v>
      </c>
      <c r="H9" s="24">
        <f t="shared" si="1"/>
        <v>1</v>
      </c>
      <c r="I9" s="25"/>
    </row>
    <row r="10" spans="1:26" ht="16.5" customHeight="1">
      <c r="A10" s="22">
        <v>3</v>
      </c>
      <c r="B10" s="74" t="s">
        <v>116</v>
      </c>
      <c r="C10" s="75" t="s">
        <v>117</v>
      </c>
      <c r="D10" s="71">
        <v>27</v>
      </c>
      <c r="E10" s="71">
        <v>27</v>
      </c>
      <c r="F10" s="71">
        <f t="shared" ref="F10:F25" si="2">D10+E10</f>
        <v>54</v>
      </c>
      <c r="G10" s="23">
        <f t="shared" si="0"/>
        <v>0</v>
      </c>
      <c r="H10" s="24">
        <f t="shared" si="1"/>
        <v>1</v>
      </c>
      <c r="I10" s="25"/>
    </row>
    <row r="11" spans="1:26" ht="16.5" customHeight="1">
      <c r="A11" s="22">
        <v>4</v>
      </c>
      <c r="B11" s="74" t="s">
        <v>118</v>
      </c>
      <c r="C11" s="76" t="s">
        <v>119</v>
      </c>
      <c r="D11" s="71">
        <v>30</v>
      </c>
      <c r="E11" s="71">
        <v>22</v>
      </c>
      <c r="F11" s="71">
        <f t="shared" si="2"/>
        <v>52</v>
      </c>
      <c r="G11" s="23">
        <f t="shared" si="0"/>
        <v>0</v>
      </c>
      <c r="H11" s="24">
        <f t="shared" si="1"/>
        <v>0</v>
      </c>
      <c r="I11" s="25"/>
    </row>
    <row r="12" spans="1:26" ht="16.5" customHeight="1">
      <c r="A12" s="22">
        <v>5</v>
      </c>
      <c r="B12" s="74" t="s">
        <v>120</v>
      </c>
      <c r="C12" s="75" t="s">
        <v>121</v>
      </c>
      <c r="D12" s="71">
        <v>41</v>
      </c>
      <c r="E12" s="71">
        <v>25</v>
      </c>
      <c r="F12" s="71">
        <f t="shared" si="2"/>
        <v>66</v>
      </c>
      <c r="G12" s="23">
        <f t="shared" si="0"/>
        <v>0</v>
      </c>
      <c r="H12" s="24">
        <f t="shared" si="1"/>
        <v>1</v>
      </c>
      <c r="I12" s="25"/>
    </row>
    <row r="13" spans="1:26" ht="16.5" customHeight="1">
      <c r="A13" s="22">
        <v>6</v>
      </c>
      <c r="B13" s="74" t="s">
        <v>122</v>
      </c>
      <c r="C13" s="75" t="s">
        <v>123</v>
      </c>
      <c r="D13" s="71">
        <v>43</v>
      </c>
      <c r="E13" s="71">
        <v>29</v>
      </c>
      <c r="F13" s="71">
        <f t="shared" si="2"/>
        <v>72</v>
      </c>
      <c r="G13" s="23">
        <f t="shared" si="0"/>
        <v>1</v>
      </c>
      <c r="H13" s="24">
        <v>0</v>
      </c>
      <c r="I13" s="25"/>
    </row>
    <row r="14" spans="1:26" ht="16.5" customHeight="1">
      <c r="A14" s="22">
        <v>7</v>
      </c>
      <c r="B14" s="74" t="s">
        <v>124</v>
      </c>
      <c r="C14" s="75" t="s">
        <v>125</v>
      </c>
      <c r="D14" s="71">
        <v>38</v>
      </c>
      <c r="E14" s="71">
        <v>26</v>
      </c>
      <c r="F14" s="71">
        <f t="shared" si="2"/>
        <v>64</v>
      </c>
      <c r="G14" s="23">
        <f t="shared" si="0"/>
        <v>0</v>
      </c>
      <c r="H14" s="24">
        <v>0</v>
      </c>
      <c r="I14" s="25"/>
    </row>
    <row r="15" spans="1:26" ht="16.5" customHeight="1">
      <c r="A15" s="22">
        <v>8</v>
      </c>
      <c r="B15" s="74" t="s">
        <v>126</v>
      </c>
      <c r="C15" s="76" t="s">
        <v>127</v>
      </c>
      <c r="D15" s="71">
        <v>30</v>
      </c>
      <c r="E15" s="71">
        <v>27</v>
      </c>
      <c r="F15" s="71">
        <f t="shared" si="2"/>
        <v>57</v>
      </c>
      <c r="G15" s="23">
        <f t="shared" si="0"/>
        <v>0</v>
      </c>
      <c r="H15" s="24">
        <f t="shared" ref="H15:H25" si="3">IF((E15/$E$6)&gt;=$E$7,1,0)</f>
        <v>1</v>
      </c>
      <c r="I15" s="25"/>
    </row>
    <row r="16" spans="1:26" ht="16.5" customHeight="1">
      <c r="A16" s="22">
        <v>9</v>
      </c>
      <c r="B16" s="74" t="s">
        <v>128</v>
      </c>
      <c r="C16" s="75" t="s">
        <v>129</v>
      </c>
      <c r="D16" s="71">
        <v>50</v>
      </c>
      <c r="E16" s="71">
        <v>30</v>
      </c>
      <c r="F16" s="71">
        <f t="shared" si="2"/>
        <v>80</v>
      </c>
      <c r="G16" s="23">
        <f t="shared" si="0"/>
        <v>1</v>
      </c>
      <c r="H16" s="24">
        <f t="shared" si="3"/>
        <v>1</v>
      </c>
      <c r="I16" s="25"/>
    </row>
    <row r="17" spans="1:9" ht="16.5" customHeight="1">
      <c r="A17" s="22">
        <v>10</v>
      </c>
      <c r="B17" s="74" t="s">
        <v>130</v>
      </c>
      <c r="C17" s="75" t="s">
        <v>131</v>
      </c>
      <c r="D17" s="71">
        <v>52</v>
      </c>
      <c r="E17" s="71">
        <v>27</v>
      </c>
      <c r="F17" s="71">
        <f t="shared" si="2"/>
        <v>79</v>
      </c>
      <c r="G17" s="23">
        <f t="shared" si="0"/>
        <v>1</v>
      </c>
      <c r="H17" s="24">
        <f t="shared" si="3"/>
        <v>1</v>
      </c>
      <c r="I17" s="25"/>
    </row>
    <row r="18" spans="1:9" ht="16.5" customHeight="1">
      <c r="A18" s="22">
        <v>11</v>
      </c>
      <c r="B18" s="74" t="s">
        <v>132</v>
      </c>
      <c r="C18" s="75" t="s">
        <v>133</v>
      </c>
      <c r="D18" s="71">
        <v>41</v>
      </c>
      <c r="E18" s="71">
        <v>26</v>
      </c>
      <c r="F18" s="71">
        <f t="shared" si="2"/>
        <v>67</v>
      </c>
      <c r="G18" s="23">
        <f t="shared" si="0"/>
        <v>0</v>
      </c>
      <c r="H18" s="24">
        <f t="shared" si="3"/>
        <v>1</v>
      </c>
      <c r="I18" s="25"/>
    </row>
    <row r="19" spans="1:9" ht="16.5" customHeight="1">
      <c r="A19" s="22">
        <v>12</v>
      </c>
      <c r="B19" s="74" t="s">
        <v>134</v>
      </c>
      <c r="C19" s="75" t="s">
        <v>135</v>
      </c>
      <c r="D19" s="71">
        <v>34</v>
      </c>
      <c r="E19" s="71">
        <v>25</v>
      </c>
      <c r="F19" s="71">
        <f t="shared" si="2"/>
        <v>59</v>
      </c>
      <c r="G19" s="23">
        <f t="shared" si="0"/>
        <v>0</v>
      </c>
      <c r="H19" s="24">
        <f t="shared" si="3"/>
        <v>1</v>
      </c>
      <c r="I19" s="25"/>
    </row>
    <row r="20" spans="1:9" ht="16.5" customHeight="1">
      <c r="A20" s="22">
        <v>13</v>
      </c>
      <c r="B20" s="74" t="s">
        <v>136</v>
      </c>
      <c r="C20" s="75" t="s">
        <v>137</v>
      </c>
      <c r="D20" s="71">
        <v>26</v>
      </c>
      <c r="E20" s="71">
        <v>25</v>
      </c>
      <c r="F20" s="71">
        <f t="shared" si="2"/>
        <v>51</v>
      </c>
      <c r="G20" s="23">
        <f t="shared" si="0"/>
        <v>0</v>
      </c>
      <c r="H20" s="24">
        <f t="shared" si="3"/>
        <v>1</v>
      </c>
      <c r="I20" s="25"/>
    </row>
    <row r="21" spans="1:9" ht="16.5" customHeight="1">
      <c r="A21" s="22">
        <v>14</v>
      </c>
      <c r="B21" s="74" t="s">
        <v>138</v>
      </c>
      <c r="C21" s="75" t="s">
        <v>139</v>
      </c>
      <c r="D21" s="71">
        <v>20</v>
      </c>
      <c r="E21" s="71">
        <v>25</v>
      </c>
      <c r="F21" s="71">
        <f t="shared" si="2"/>
        <v>45</v>
      </c>
      <c r="G21" s="23">
        <f t="shared" si="0"/>
        <v>0</v>
      </c>
      <c r="H21" s="24">
        <f t="shared" si="3"/>
        <v>1</v>
      </c>
      <c r="I21" s="25"/>
    </row>
    <row r="22" spans="1:9" ht="16.5" customHeight="1">
      <c r="A22" s="22">
        <v>15</v>
      </c>
      <c r="B22" s="74" t="s">
        <v>140</v>
      </c>
      <c r="C22" s="75" t="s">
        <v>141</v>
      </c>
      <c r="D22" s="71">
        <v>25</v>
      </c>
      <c r="E22" s="71">
        <v>25</v>
      </c>
      <c r="F22" s="71">
        <f t="shared" si="2"/>
        <v>50</v>
      </c>
      <c r="G22" s="23">
        <f t="shared" si="0"/>
        <v>0</v>
      </c>
      <c r="H22" s="24">
        <f t="shared" si="3"/>
        <v>1</v>
      </c>
      <c r="I22" s="25"/>
    </row>
    <row r="23" spans="1:9" ht="16.5" customHeight="1">
      <c r="A23" s="22">
        <v>16</v>
      </c>
      <c r="B23" s="74" t="s">
        <v>142</v>
      </c>
      <c r="C23" s="77" t="s">
        <v>143</v>
      </c>
      <c r="D23" s="71">
        <v>29</v>
      </c>
      <c r="E23" s="71">
        <v>24</v>
      </c>
      <c r="F23" s="71">
        <f t="shared" si="2"/>
        <v>53</v>
      </c>
      <c r="G23" s="23">
        <f t="shared" si="0"/>
        <v>0</v>
      </c>
      <c r="H23" s="24">
        <f t="shared" si="3"/>
        <v>1</v>
      </c>
      <c r="I23" s="25"/>
    </row>
    <row r="24" spans="1:9" ht="16.5" customHeight="1">
      <c r="A24" s="22">
        <v>17</v>
      </c>
      <c r="B24" s="74" t="s">
        <v>144</v>
      </c>
      <c r="C24" s="75" t="s">
        <v>145</v>
      </c>
      <c r="D24" s="71">
        <v>34</v>
      </c>
      <c r="E24" s="71">
        <v>27</v>
      </c>
      <c r="F24" s="71">
        <f t="shared" si="2"/>
        <v>61</v>
      </c>
      <c r="G24" s="23">
        <f t="shared" si="0"/>
        <v>0</v>
      </c>
      <c r="H24" s="24">
        <f t="shared" si="3"/>
        <v>1</v>
      </c>
      <c r="I24" s="25"/>
    </row>
    <row r="25" spans="1:9" ht="16.5" customHeight="1">
      <c r="A25" s="22">
        <v>18</v>
      </c>
      <c r="B25" s="75" t="s">
        <v>146</v>
      </c>
      <c r="C25" s="75" t="s">
        <v>147</v>
      </c>
      <c r="D25" s="71">
        <v>41</v>
      </c>
      <c r="E25" s="71">
        <v>26</v>
      </c>
      <c r="F25" s="71">
        <f t="shared" si="2"/>
        <v>67</v>
      </c>
      <c r="G25" s="23">
        <f t="shared" si="0"/>
        <v>0</v>
      </c>
      <c r="H25" s="24">
        <f t="shared" si="3"/>
        <v>1</v>
      </c>
      <c r="I25" s="25"/>
    </row>
    <row r="26" spans="1:9" ht="19.5" customHeight="1">
      <c r="A26" s="26"/>
      <c r="B26" s="27"/>
      <c r="C26" s="28"/>
      <c r="D26" s="26">
        <v>18</v>
      </c>
      <c r="E26" s="26">
        <v>18</v>
      </c>
      <c r="F26" s="26"/>
      <c r="G26" s="29">
        <f>COUNTIF(G8:G25,1)</f>
        <v>3</v>
      </c>
      <c r="H26" s="29">
        <f>COUNTIF(H8:H25,1)</f>
        <v>14</v>
      </c>
      <c r="I26" s="30"/>
    </row>
    <row r="27" spans="1:9" ht="42" customHeight="1">
      <c r="A27" s="94" t="s">
        <v>30</v>
      </c>
      <c r="B27" s="88"/>
      <c r="C27" s="89"/>
      <c r="D27" s="31" t="s">
        <v>31</v>
      </c>
      <c r="E27" s="31" t="s">
        <v>32</v>
      </c>
      <c r="F27" s="95" t="s">
        <v>33</v>
      </c>
      <c r="G27" s="88"/>
      <c r="H27" s="89"/>
    </row>
    <row r="28" spans="1:9" ht="19.5" customHeight="1">
      <c r="A28" s="94" t="s">
        <v>34</v>
      </c>
      <c r="B28" s="88"/>
      <c r="C28" s="89"/>
      <c r="D28" s="24">
        <f>ROUND((G26/D26*100),0)</f>
        <v>17</v>
      </c>
      <c r="E28" s="31">
        <f t="shared" ref="E28:E29" si="4">IF(D28&gt;100,"ERROR",IF(D28&gt;=61,3,IF(D28&gt;=46,2,IF(D28&gt;=16,1,IF(D28&gt;15,0,0)))))</f>
        <v>1</v>
      </c>
      <c r="F28" s="96"/>
      <c r="G28" s="97"/>
      <c r="H28" s="98"/>
    </row>
    <row r="29" spans="1:9" ht="19.5" customHeight="1">
      <c r="A29" s="94" t="s">
        <v>35</v>
      </c>
      <c r="B29" s="88"/>
      <c r="C29" s="89"/>
      <c r="D29" s="24">
        <f>ROUND((H26/E26*100),0)</f>
        <v>78</v>
      </c>
      <c r="E29" s="24">
        <f t="shared" si="4"/>
        <v>3</v>
      </c>
      <c r="F29" s="99"/>
      <c r="G29" s="100"/>
      <c r="H29" s="101"/>
    </row>
    <row r="30" spans="1:9" ht="15.75" customHeight="1">
      <c r="D30" s="32"/>
      <c r="E30" s="32"/>
    </row>
    <row r="31" spans="1:9" ht="15.75" customHeight="1">
      <c r="D31" s="32"/>
      <c r="E31" s="32"/>
    </row>
    <row r="32" spans="1:9" ht="15.75" customHeight="1">
      <c r="D32" s="32"/>
      <c r="E32" s="32"/>
    </row>
    <row r="33" spans="4:5" ht="15.75" customHeight="1">
      <c r="D33" s="32"/>
      <c r="E33" s="32"/>
    </row>
    <row r="34" spans="4:5" ht="15.75" customHeight="1">
      <c r="D34" s="32"/>
      <c r="E34" s="32"/>
    </row>
    <row r="35" spans="4:5" ht="15.75" customHeight="1">
      <c r="D35" s="32"/>
      <c r="E35" s="32"/>
    </row>
    <row r="36" spans="4:5" ht="15.75" customHeight="1">
      <c r="D36" s="32"/>
      <c r="E36" s="32"/>
    </row>
    <row r="37" spans="4:5" ht="15.75" customHeight="1">
      <c r="D37" s="32"/>
      <c r="E37" s="32"/>
    </row>
    <row r="38" spans="4:5" ht="15.75" customHeight="1">
      <c r="D38" s="32"/>
      <c r="E38" s="32"/>
    </row>
    <row r="39" spans="4:5" ht="15.75" customHeight="1">
      <c r="D39" s="32"/>
      <c r="E39" s="32"/>
    </row>
    <row r="40" spans="4:5" ht="15.75" customHeight="1">
      <c r="D40" s="32"/>
      <c r="E40" s="32"/>
    </row>
    <row r="41" spans="4:5" ht="15.75" customHeight="1">
      <c r="D41" s="32"/>
      <c r="E41" s="32"/>
    </row>
    <row r="42" spans="4:5" ht="15.75" customHeight="1">
      <c r="D42" s="32"/>
      <c r="E42" s="32"/>
    </row>
    <row r="43" spans="4:5" ht="15.75" customHeight="1">
      <c r="D43" s="32"/>
      <c r="E43" s="32"/>
    </row>
    <row r="44" spans="4:5" ht="15.75" customHeight="1">
      <c r="D44" s="32"/>
      <c r="E44" s="32"/>
    </row>
    <row r="45" spans="4:5" ht="15.75" customHeight="1">
      <c r="D45" s="32"/>
      <c r="E45" s="32"/>
    </row>
    <row r="46" spans="4:5" ht="15.75" customHeight="1">
      <c r="D46" s="32"/>
      <c r="E46" s="32"/>
    </row>
    <row r="47" spans="4:5" ht="15.75" customHeight="1">
      <c r="D47" s="32"/>
      <c r="E47" s="32"/>
    </row>
    <row r="48" spans="4:5" ht="15.75" customHeight="1">
      <c r="D48" s="32"/>
      <c r="E48" s="32"/>
    </row>
    <row r="49" spans="4:5" ht="15.75" customHeight="1">
      <c r="D49" s="32"/>
      <c r="E49" s="32"/>
    </row>
    <row r="50" spans="4:5" ht="15.75" customHeight="1">
      <c r="D50" s="32"/>
      <c r="E50" s="32"/>
    </row>
    <row r="51" spans="4:5" ht="15.75" customHeight="1">
      <c r="D51" s="32"/>
      <c r="E51" s="32"/>
    </row>
    <row r="52" spans="4:5" ht="15.75" customHeight="1">
      <c r="D52" s="32"/>
      <c r="E52" s="32"/>
    </row>
    <row r="53" spans="4:5" ht="15.75" customHeight="1">
      <c r="D53" s="32"/>
      <c r="E53" s="32"/>
    </row>
    <row r="54" spans="4:5" ht="15.75" customHeight="1">
      <c r="D54" s="32"/>
      <c r="E54" s="32"/>
    </row>
    <row r="55" spans="4:5" ht="15.75" customHeight="1">
      <c r="D55" s="32"/>
      <c r="E55" s="32"/>
    </row>
    <row r="56" spans="4:5" ht="15.75" customHeight="1">
      <c r="D56" s="32"/>
      <c r="E56" s="32"/>
    </row>
    <row r="57" spans="4:5" ht="15.75" customHeight="1">
      <c r="D57" s="32"/>
      <c r="E57" s="32"/>
    </row>
    <row r="58" spans="4:5" ht="15.75" customHeight="1">
      <c r="D58" s="32"/>
      <c r="E58" s="32"/>
    </row>
    <row r="59" spans="4:5" ht="15.75" customHeight="1">
      <c r="D59" s="32"/>
      <c r="E59" s="32"/>
    </row>
    <row r="60" spans="4:5" ht="15.75" customHeight="1">
      <c r="D60" s="32"/>
      <c r="E60" s="32"/>
    </row>
    <row r="61" spans="4:5" ht="15.75" customHeight="1">
      <c r="D61" s="32"/>
      <c r="E61" s="32"/>
    </row>
    <row r="62" spans="4:5" ht="15.75" customHeight="1">
      <c r="D62" s="32"/>
      <c r="E62" s="32"/>
    </row>
    <row r="63" spans="4:5" ht="15.75" customHeight="1">
      <c r="D63" s="32"/>
      <c r="E63" s="32"/>
    </row>
    <row r="64" spans="4:5" ht="15.75" customHeight="1">
      <c r="D64" s="32"/>
      <c r="E64" s="32"/>
    </row>
    <row r="65" spans="4:5" ht="15.75" customHeight="1">
      <c r="D65" s="32"/>
      <c r="E65" s="32"/>
    </row>
    <row r="66" spans="4:5" ht="15.75" customHeight="1">
      <c r="D66" s="32"/>
      <c r="E66" s="32"/>
    </row>
    <row r="67" spans="4:5" ht="15.75" customHeight="1">
      <c r="D67" s="32"/>
      <c r="E67" s="32"/>
    </row>
    <row r="68" spans="4:5" ht="15.75" customHeight="1">
      <c r="D68" s="32"/>
      <c r="E68" s="32"/>
    </row>
    <row r="69" spans="4:5" ht="15.75" customHeight="1">
      <c r="D69" s="32"/>
      <c r="E69" s="32"/>
    </row>
    <row r="70" spans="4:5" ht="15.75" customHeight="1">
      <c r="D70" s="32"/>
      <c r="E70" s="32"/>
    </row>
    <row r="71" spans="4:5" ht="15.75" customHeight="1">
      <c r="D71" s="32"/>
      <c r="E71" s="32"/>
    </row>
    <row r="72" spans="4:5" ht="15.75" customHeight="1">
      <c r="D72" s="32"/>
      <c r="E72" s="32"/>
    </row>
    <row r="73" spans="4:5" ht="15.75" customHeight="1">
      <c r="D73" s="32"/>
      <c r="E73" s="32"/>
    </row>
    <row r="74" spans="4:5" ht="15.75" customHeight="1">
      <c r="D74" s="32"/>
      <c r="E74" s="32"/>
    </row>
    <row r="75" spans="4:5" ht="15.75" customHeight="1">
      <c r="D75" s="32"/>
      <c r="E75" s="32"/>
    </row>
    <row r="76" spans="4:5" ht="15.75" customHeight="1">
      <c r="D76" s="32"/>
      <c r="E76" s="32"/>
    </row>
    <row r="77" spans="4:5" ht="15.75" customHeight="1">
      <c r="D77" s="32"/>
      <c r="E77" s="32"/>
    </row>
    <row r="78" spans="4:5" ht="15.75" customHeight="1">
      <c r="D78" s="32"/>
      <c r="E78" s="32"/>
    </row>
    <row r="79" spans="4:5" ht="15.75" customHeight="1">
      <c r="D79" s="32"/>
      <c r="E79" s="32"/>
    </row>
    <row r="80" spans="4:5" ht="15.75" customHeight="1">
      <c r="D80" s="32"/>
      <c r="E80" s="32"/>
    </row>
    <row r="81" spans="4:5" ht="15.75" customHeight="1">
      <c r="D81" s="32"/>
      <c r="E81" s="32"/>
    </row>
    <row r="82" spans="4:5" ht="15.75" customHeight="1">
      <c r="D82" s="32"/>
      <c r="E82" s="32"/>
    </row>
    <row r="83" spans="4:5" ht="15.75" customHeight="1">
      <c r="D83" s="32"/>
      <c r="E83" s="32"/>
    </row>
    <row r="84" spans="4:5" ht="15.75" customHeight="1">
      <c r="D84" s="32"/>
      <c r="E84" s="32"/>
    </row>
    <row r="85" spans="4:5" ht="15.75" customHeight="1">
      <c r="D85" s="32"/>
      <c r="E85" s="32"/>
    </row>
    <row r="86" spans="4:5" ht="15.75" customHeight="1">
      <c r="D86" s="32"/>
      <c r="E86" s="32"/>
    </row>
    <row r="87" spans="4:5" ht="15.75" customHeight="1">
      <c r="D87" s="32"/>
      <c r="E87" s="32"/>
    </row>
    <row r="88" spans="4:5" ht="15.75" customHeight="1">
      <c r="D88" s="32"/>
      <c r="E88" s="32"/>
    </row>
    <row r="89" spans="4:5" ht="15.75" customHeight="1">
      <c r="D89" s="32"/>
      <c r="E89" s="32"/>
    </row>
    <row r="90" spans="4:5" ht="15.75" customHeight="1">
      <c r="D90" s="32"/>
      <c r="E90" s="32"/>
    </row>
    <row r="91" spans="4:5" ht="15.75" customHeight="1">
      <c r="D91" s="32"/>
      <c r="E91" s="32"/>
    </row>
    <row r="92" spans="4:5" ht="15.75" customHeight="1">
      <c r="D92" s="32"/>
      <c r="E92" s="32"/>
    </row>
    <row r="93" spans="4:5" ht="15.75" customHeight="1">
      <c r="D93" s="32"/>
      <c r="E93" s="32"/>
    </row>
    <row r="94" spans="4:5" ht="15.75" customHeight="1">
      <c r="D94" s="32"/>
      <c r="E94" s="32"/>
    </row>
    <row r="95" spans="4:5" ht="15.75" customHeight="1">
      <c r="D95" s="32"/>
      <c r="E95" s="32"/>
    </row>
    <row r="96" spans="4:5" ht="15.75" customHeight="1">
      <c r="D96" s="32"/>
      <c r="E96" s="32"/>
    </row>
    <row r="97" spans="4:5" ht="15.75" customHeight="1">
      <c r="D97" s="32"/>
      <c r="E97" s="32"/>
    </row>
    <row r="98" spans="4:5" ht="15.75" customHeight="1">
      <c r="D98" s="32"/>
      <c r="E98" s="32"/>
    </row>
    <row r="99" spans="4:5" ht="15.75" customHeight="1">
      <c r="D99" s="32"/>
      <c r="E99" s="32"/>
    </row>
    <row r="100" spans="4:5" ht="15.75" customHeight="1">
      <c r="D100" s="32"/>
      <c r="E100" s="32"/>
    </row>
    <row r="101" spans="4:5" ht="15.75" customHeight="1">
      <c r="D101" s="32"/>
      <c r="E101" s="32"/>
    </row>
    <row r="102" spans="4:5" ht="15.75" customHeight="1">
      <c r="D102" s="32"/>
      <c r="E102" s="32"/>
    </row>
    <row r="103" spans="4:5" ht="15.75" customHeight="1">
      <c r="D103" s="32"/>
      <c r="E103" s="32"/>
    </row>
    <row r="104" spans="4:5" ht="15.75" customHeight="1">
      <c r="D104" s="32"/>
      <c r="E104" s="32"/>
    </row>
    <row r="105" spans="4:5" ht="15.75" customHeight="1">
      <c r="D105" s="32"/>
      <c r="E105" s="32"/>
    </row>
    <row r="106" spans="4:5" ht="15.75" customHeight="1">
      <c r="D106" s="32"/>
      <c r="E106" s="32"/>
    </row>
    <row r="107" spans="4:5" ht="15.75" customHeight="1">
      <c r="D107" s="32"/>
      <c r="E107" s="32"/>
    </row>
    <row r="108" spans="4:5" ht="15.75" customHeight="1">
      <c r="D108" s="32"/>
      <c r="E108" s="32"/>
    </row>
    <row r="109" spans="4:5" ht="15.75" customHeight="1">
      <c r="D109" s="32"/>
      <c r="E109" s="32"/>
    </row>
    <row r="110" spans="4:5" ht="15.75" customHeight="1">
      <c r="D110" s="32"/>
      <c r="E110" s="32"/>
    </row>
    <row r="111" spans="4:5" ht="15.75" customHeight="1">
      <c r="D111" s="32"/>
      <c r="E111" s="32"/>
    </row>
    <row r="112" spans="4:5" ht="15.75" customHeight="1">
      <c r="D112" s="32"/>
      <c r="E112" s="32"/>
    </row>
    <row r="113" spans="4:5" ht="15.75" customHeight="1">
      <c r="D113" s="32"/>
      <c r="E113" s="32"/>
    </row>
    <row r="114" spans="4:5" ht="15.75" customHeight="1">
      <c r="D114" s="32"/>
      <c r="E114" s="32"/>
    </row>
    <row r="115" spans="4:5" ht="15.75" customHeight="1">
      <c r="D115" s="32"/>
      <c r="E115" s="32"/>
    </row>
    <row r="116" spans="4:5" ht="15.75" customHeight="1">
      <c r="D116" s="32"/>
      <c r="E116" s="32"/>
    </row>
    <row r="117" spans="4:5" ht="15.75" customHeight="1">
      <c r="D117" s="32"/>
      <c r="E117" s="32"/>
    </row>
    <row r="118" spans="4:5" ht="15.75" customHeight="1">
      <c r="D118" s="32"/>
      <c r="E118" s="32"/>
    </row>
    <row r="119" spans="4:5" ht="15.75" customHeight="1">
      <c r="D119" s="32"/>
      <c r="E119" s="32"/>
    </row>
    <row r="120" spans="4:5" ht="15.75" customHeight="1">
      <c r="D120" s="32"/>
      <c r="E120" s="32"/>
    </row>
    <row r="121" spans="4:5" ht="15.75" customHeight="1">
      <c r="D121" s="32"/>
      <c r="E121" s="32"/>
    </row>
    <row r="122" spans="4:5" ht="15.75" customHeight="1">
      <c r="D122" s="32"/>
      <c r="E122" s="32"/>
    </row>
    <row r="123" spans="4:5" ht="15.75" customHeight="1">
      <c r="D123" s="32"/>
      <c r="E123" s="32"/>
    </row>
    <row r="124" spans="4:5" ht="15.75" customHeight="1">
      <c r="D124" s="32"/>
      <c r="E124" s="32"/>
    </row>
    <row r="125" spans="4:5" ht="15.75" customHeight="1">
      <c r="D125" s="32"/>
      <c r="E125" s="32"/>
    </row>
    <row r="126" spans="4:5" ht="15.75" customHeight="1">
      <c r="D126" s="32"/>
      <c r="E126" s="32"/>
    </row>
    <row r="127" spans="4:5" ht="15.75" customHeight="1">
      <c r="D127" s="32"/>
      <c r="E127" s="32"/>
    </row>
    <row r="128" spans="4:5" ht="15.75" customHeight="1">
      <c r="D128" s="32"/>
      <c r="E128" s="32"/>
    </row>
    <row r="129" spans="4:5" ht="15.75" customHeight="1">
      <c r="D129" s="32"/>
      <c r="E129" s="32"/>
    </row>
    <row r="130" spans="4:5" ht="15.75" customHeight="1">
      <c r="D130" s="32"/>
      <c r="E130" s="32"/>
    </row>
    <row r="131" spans="4:5" ht="15.75" customHeight="1">
      <c r="D131" s="32"/>
      <c r="E131" s="32"/>
    </row>
    <row r="132" spans="4:5" ht="15.75" customHeight="1">
      <c r="D132" s="32"/>
      <c r="E132" s="32"/>
    </row>
    <row r="133" spans="4:5" ht="15.75" customHeight="1">
      <c r="D133" s="32"/>
      <c r="E133" s="32"/>
    </row>
    <row r="134" spans="4:5" ht="15.75" customHeight="1">
      <c r="D134" s="32"/>
      <c r="E134" s="32"/>
    </row>
    <row r="135" spans="4:5" ht="15.75" customHeight="1">
      <c r="D135" s="32"/>
      <c r="E135" s="32"/>
    </row>
    <row r="136" spans="4:5" ht="15.75" customHeight="1">
      <c r="D136" s="32"/>
      <c r="E136" s="32"/>
    </row>
    <row r="137" spans="4:5" ht="15.75" customHeight="1">
      <c r="D137" s="32"/>
      <c r="E137" s="32"/>
    </row>
    <row r="138" spans="4:5" ht="15.75" customHeight="1">
      <c r="D138" s="32"/>
      <c r="E138" s="32"/>
    </row>
    <row r="139" spans="4:5" ht="15.75" customHeight="1">
      <c r="D139" s="32"/>
      <c r="E139" s="32"/>
    </row>
    <row r="140" spans="4:5" ht="15.75" customHeight="1">
      <c r="D140" s="32"/>
      <c r="E140" s="32"/>
    </row>
    <row r="141" spans="4:5" ht="15.75" customHeight="1">
      <c r="D141" s="32"/>
      <c r="E141" s="32"/>
    </row>
    <row r="142" spans="4:5" ht="15.75" customHeight="1">
      <c r="D142" s="32"/>
      <c r="E142" s="32"/>
    </row>
    <row r="143" spans="4:5" ht="15.75" customHeight="1">
      <c r="D143" s="32"/>
      <c r="E143" s="32"/>
    </row>
    <row r="144" spans="4:5" ht="15.75" customHeight="1">
      <c r="D144" s="32"/>
      <c r="E144" s="32"/>
    </row>
    <row r="145" spans="4:5" ht="15.75" customHeight="1">
      <c r="D145" s="32"/>
      <c r="E145" s="32"/>
    </row>
    <row r="146" spans="4:5" ht="15.75" customHeight="1">
      <c r="D146" s="32"/>
      <c r="E146" s="32"/>
    </row>
    <row r="147" spans="4:5" ht="15.75" customHeight="1">
      <c r="D147" s="32"/>
      <c r="E147" s="32"/>
    </row>
    <row r="148" spans="4:5" ht="15.75" customHeight="1">
      <c r="D148" s="32"/>
      <c r="E148" s="32"/>
    </row>
    <row r="149" spans="4:5" ht="15.75" customHeight="1">
      <c r="D149" s="32"/>
      <c r="E149" s="32"/>
    </row>
    <row r="150" spans="4:5" ht="15.75" customHeight="1">
      <c r="D150" s="32"/>
      <c r="E150" s="32"/>
    </row>
    <row r="151" spans="4:5" ht="15.75" customHeight="1">
      <c r="D151" s="32"/>
      <c r="E151" s="32"/>
    </row>
    <row r="152" spans="4:5" ht="15.75" customHeight="1">
      <c r="D152" s="32"/>
      <c r="E152" s="32"/>
    </row>
    <row r="153" spans="4:5" ht="15.75" customHeight="1">
      <c r="D153" s="32"/>
      <c r="E153" s="32"/>
    </row>
    <row r="154" spans="4:5" ht="15.75" customHeight="1">
      <c r="D154" s="32"/>
      <c r="E154" s="32"/>
    </row>
    <row r="155" spans="4:5" ht="15.75" customHeight="1">
      <c r="D155" s="32"/>
      <c r="E155" s="32"/>
    </row>
    <row r="156" spans="4:5" ht="15.75" customHeight="1">
      <c r="D156" s="32"/>
      <c r="E156" s="32"/>
    </row>
    <row r="157" spans="4:5" ht="15.75" customHeight="1">
      <c r="D157" s="32"/>
      <c r="E157" s="32"/>
    </row>
    <row r="158" spans="4:5" ht="15.75" customHeight="1">
      <c r="D158" s="32"/>
      <c r="E158" s="32"/>
    </row>
    <row r="159" spans="4:5" ht="15.75" customHeight="1">
      <c r="D159" s="32"/>
      <c r="E159" s="32"/>
    </row>
    <row r="160" spans="4:5" ht="15.75" customHeight="1">
      <c r="D160" s="32"/>
      <c r="E160" s="32"/>
    </row>
    <row r="161" spans="4:5" ht="15.75" customHeight="1">
      <c r="D161" s="32"/>
      <c r="E161" s="32"/>
    </row>
    <row r="162" spans="4:5" ht="15.75" customHeight="1">
      <c r="D162" s="32"/>
      <c r="E162" s="32"/>
    </row>
    <row r="163" spans="4:5" ht="15.75" customHeight="1">
      <c r="D163" s="32"/>
      <c r="E163" s="32"/>
    </row>
    <row r="164" spans="4:5" ht="15.75" customHeight="1">
      <c r="D164" s="32"/>
      <c r="E164" s="32"/>
    </row>
    <row r="165" spans="4:5" ht="15.75" customHeight="1">
      <c r="D165" s="32"/>
      <c r="E165" s="32"/>
    </row>
    <row r="166" spans="4:5" ht="15.75" customHeight="1">
      <c r="D166" s="32"/>
      <c r="E166" s="32"/>
    </row>
    <row r="167" spans="4:5" ht="15.75" customHeight="1">
      <c r="D167" s="32"/>
      <c r="E167" s="32"/>
    </row>
    <row r="168" spans="4:5" ht="15.75" customHeight="1">
      <c r="D168" s="32"/>
      <c r="E168" s="32"/>
    </row>
    <row r="169" spans="4:5" ht="15.75" customHeight="1">
      <c r="D169" s="32"/>
      <c r="E169" s="32"/>
    </row>
    <row r="170" spans="4:5" ht="15.75" customHeight="1">
      <c r="D170" s="32"/>
      <c r="E170" s="32"/>
    </row>
    <row r="171" spans="4:5" ht="15.75" customHeight="1">
      <c r="D171" s="32"/>
      <c r="E171" s="32"/>
    </row>
    <row r="172" spans="4:5" ht="15.75" customHeight="1">
      <c r="D172" s="32"/>
      <c r="E172" s="32"/>
    </row>
    <row r="173" spans="4:5" ht="15.75" customHeight="1">
      <c r="D173" s="32"/>
      <c r="E173" s="32"/>
    </row>
    <row r="174" spans="4:5" ht="15.75" customHeight="1">
      <c r="D174" s="32"/>
      <c r="E174" s="32"/>
    </row>
    <row r="175" spans="4:5" ht="15.75" customHeight="1">
      <c r="D175" s="32"/>
      <c r="E175" s="32"/>
    </row>
    <row r="176" spans="4:5" ht="15.75" customHeight="1">
      <c r="D176" s="32"/>
      <c r="E176" s="32"/>
    </row>
    <row r="177" spans="4:5" ht="15.75" customHeight="1">
      <c r="D177" s="32"/>
      <c r="E177" s="32"/>
    </row>
    <row r="178" spans="4:5" ht="15.75" customHeight="1">
      <c r="D178" s="32"/>
      <c r="E178" s="32"/>
    </row>
    <row r="179" spans="4:5" ht="15.75" customHeight="1">
      <c r="D179" s="32"/>
      <c r="E179" s="32"/>
    </row>
    <row r="180" spans="4:5" ht="15.75" customHeight="1">
      <c r="D180" s="32"/>
      <c r="E180" s="32"/>
    </row>
    <row r="181" spans="4:5" ht="15.75" customHeight="1">
      <c r="D181" s="32"/>
      <c r="E181" s="32"/>
    </row>
    <row r="182" spans="4:5" ht="15.75" customHeight="1">
      <c r="D182" s="32"/>
      <c r="E182" s="32"/>
    </row>
    <row r="183" spans="4:5" ht="15.75" customHeight="1">
      <c r="D183" s="32"/>
      <c r="E183" s="32"/>
    </row>
    <row r="184" spans="4:5" ht="15.75" customHeight="1">
      <c r="D184" s="32"/>
      <c r="E184" s="32"/>
    </row>
    <row r="185" spans="4:5" ht="15.75" customHeight="1">
      <c r="D185" s="32"/>
      <c r="E185" s="32"/>
    </row>
    <row r="186" spans="4:5" ht="15.75" customHeight="1">
      <c r="D186" s="32"/>
      <c r="E186" s="32"/>
    </row>
    <row r="187" spans="4:5" ht="15.75" customHeight="1">
      <c r="D187" s="32"/>
      <c r="E187" s="32"/>
    </row>
    <row r="188" spans="4:5" ht="15.75" customHeight="1">
      <c r="D188" s="32"/>
      <c r="E188" s="32"/>
    </row>
    <row r="189" spans="4:5" ht="15.75" customHeight="1">
      <c r="D189" s="32"/>
      <c r="E189" s="32"/>
    </row>
    <row r="190" spans="4:5" ht="15.75" customHeight="1">
      <c r="D190" s="32"/>
      <c r="E190" s="32"/>
    </row>
    <row r="191" spans="4:5" ht="15.75" customHeight="1">
      <c r="D191" s="32"/>
      <c r="E191" s="32"/>
    </row>
    <row r="192" spans="4:5" ht="15.75" customHeight="1">
      <c r="D192" s="32"/>
      <c r="E192" s="32"/>
    </row>
    <row r="193" spans="4:5" ht="15.75" customHeight="1">
      <c r="D193" s="32"/>
      <c r="E193" s="32"/>
    </row>
    <row r="194" spans="4:5" ht="15.75" customHeight="1">
      <c r="D194" s="32"/>
      <c r="E194" s="32"/>
    </row>
    <row r="195" spans="4:5" ht="15.75" customHeight="1">
      <c r="D195" s="32"/>
      <c r="E195" s="32"/>
    </row>
    <row r="196" spans="4:5" ht="15.75" customHeight="1">
      <c r="D196" s="32"/>
      <c r="E196" s="32"/>
    </row>
    <row r="197" spans="4:5" ht="15.75" customHeight="1">
      <c r="D197" s="32"/>
      <c r="E197" s="32"/>
    </row>
    <row r="198" spans="4:5" ht="15.75" customHeight="1">
      <c r="D198" s="32"/>
      <c r="E198" s="32"/>
    </row>
    <row r="199" spans="4:5" ht="15.75" customHeight="1">
      <c r="D199" s="32"/>
      <c r="E199" s="32"/>
    </row>
    <row r="200" spans="4:5" ht="15.75" customHeight="1">
      <c r="D200" s="32"/>
      <c r="E200" s="32"/>
    </row>
    <row r="201" spans="4:5" ht="15.75" customHeight="1">
      <c r="D201" s="32"/>
      <c r="E201" s="32"/>
    </row>
    <row r="202" spans="4:5" ht="15.75" customHeight="1">
      <c r="D202" s="32"/>
      <c r="E202" s="32"/>
    </row>
    <row r="203" spans="4:5" ht="15.75" customHeight="1">
      <c r="D203" s="32"/>
      <c r="E203" s="32"/>
    </row>
    <row r="204" spans="4:5" ht="15.75" customHeight="1">
      <c r="D204" s="32"/>
      <c r="E204" s="32"/>
    </row>
    <row r="205" spans="4:5" ht="15.75" customHeight="1">
      <c r="D205" s="32"/>
      <c r="E205" s="32"/>
    </row>
    <row r="206" spans="4:5" ht="15.75" customHeight="1">
      <c r="D206" s="32"/>
      <c r="E206" s="32"/>
    </row>
    <row r="207" spans="4:5" ht="15.75" customHeight="1">
      <c r="D207" s="32"/>
      <c r="E207" s="32"/>
    </row>
    <row r="208" spans="4:5" ht="15.75" customHeight="1">
      <c r="D208" s="32"/>
      <c r="E208" s="32"/>
    </row>
    <row r="209" spans="4:5" ht="15.75" customHeight="1">
      <c r="D209" s="32"/>
      <c r="E209" s="32"/>
    </row>
    <row r="210" spans="4:5" ht="15.75" customHeight="1">
      <c r="D210" s="32"/>
      <c r="E210" s="32"/>
    </row>
    <row r="211" spans="4:5" ht="15.75" customHeight="1">
      <c r="D211" s="32"/>
      <c r="E211" s="32"/>
    </row>
    <row r="212" spans="4:5" ht="15.75" customHeight="1">
      <c r="D212" s="32"/>
      <c r="E212" s="32"/>
    </row>
    <row r="213" spans="4:5" ht="15.75" customHeight="1">
      <c r="D213" s="32"/>
      <c r="E213" s="32"/>
    </row>
    <row r="214" spans="4:5" ht="15.75" customHeight="1">
      <c r="D214" s="32"/>
      <c r="E214" s="32"/>
    </row>
    <row r="215" spans="4:5" ht="15.75" customHeight="1">
      <c r="D215" s="32"/>
      <c r="E215" s="32"/>
    </row>
    <row r="216" spans="4:5" ht="15.75" customHeight="1">
      <c r="D216" s="32"/>
      <c r="E216" s="32"/>
    </row>
    <row r="217" spans="4:5" ht="15.75" customHeight="1">
      <c r="D217" s="32"/>
      <c r="E217" s="32"/>
    </row>
    <row r="218" spans="4:5" ht="15.75" customHeight="1">
      <c r="D218" s="32"/>
      <c r="E218" s="32"/>
    </row>
    <row r="219" spans="4:5" ht="15.75" customHeight="1">
      <c r="D219" s="32"/>
      <c r="E219" s="32"/>
    </row>
    <row r="220" spans="4:5" ht="15.75" customHeight="1">
      <c r="D220" s="32"/>
      <c r="E220" s="32"/>
    </row>
    <row r="221" spans="4:5" ht="15.75" customHeight="1">
      <c r="D221" s="32"/>
      <c r="E221" s="32"/>
    </row>
    <row r="222" spans="4:5" ht="15.75" customHeight="1">
      <c r="D222" s="32"/>
      <c r="E222" s="32"/>
    </row>
    <row r="223" spans="4:5" ht="15.75" customHeight="1">
      <c r="D223" s="32"/>
      <c r="E223" s="32"/>
    </row>
    <row r="224" spans="4:5" ht="15.75" customHeight="1">
      <c r="D224" s="32"/>
      <c r="E224" s="32"/>
    </row>
    <row r="225" spans="4:5" ht="15.75" customHeight="1">
      <c r="D225" s="32"/>
      <c r="E225" s="32"/>
    </row>
    <row r="226" spans="4:5" ht="15.75" customHeight="1">
      <c r="D226" s="32"/>
      <c r="E226" s="32"/>
    </row>
    <row r="227" spans="4:5" ht="15.75" customHeight="1">
      <c r="D227" s="32"/>
      <c r="E227" s="32"/>
    </row>
    <row r="228" spans="4:5" ht="15.75" customHeight="1">
      <c r="D228" s="32"/>
      <c r="E228" s="32"/>
    </row>
    <row r="229" spans="4:5" ht="15.75" customHeight="1">
      <c r="D229" s="32"/>
      <c r="E229" s="32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6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H5" sqref="H5"/>
    </sheetView>
  </sheetViews>
  <sheetFormatPr baseColWidth="10" defaultColWidth="12.6640625" defaultRowHeight="15" customHeight="1"/>
  <cols>
    <col min="1" max="1" width="10.83203125" customWidth="1"/>
    <col min="2" max="2" width="8.83203125" customWidth="1"/>
    <col min="3" max="3" width="12.83203125" customWidth="1"/>
    <col min="4" max="4" width="13.1640625" customWidth="1"/>
    <col min="5" max="5" width="11" customWidth="1"/>
    <col min="6" max="6" width="12.6640625" customWidth="1"/>
    <col min="8" max="8" width="17.6640625" customWidth="1"/>
    <col min="9" max="9" width="13.1640625" customWidth="1"/>
  </cols>
  <sheetData>
    <row r="1" spans="1:9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9"/>
    </row>
    <row r="2" spans="1:9" ht="19.5" customHeight="1">
      <c r="A2" s="105" t="s">
        <v>170</v>
      </c>
      <c r="B2" s="88"/>
      <c r="C2" s="88"/>
      <c r="D2" s="88"/>
      <c r="E2" s="88"/>
      <c r="F2" s="88"/>
      <c r="G2" s="88"/>
      <c r="H2" s="88"/>
      <c r="I2" s="89"/>
    </row>
    <row r="3" spans="1:9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9"/>
    </row>
    <row r="4" spans="1:9" ht="19.5" customHeight="1">
      <c r="A4" s="105" t="s">
        <v>150</v>
      </c>
      <c r="B4" s="88"/>
      <c r="C4" s="88"/>
      <c r="D4" s="88"/>
      <c r="E4" s="88"/>
      <c r="F4" s="88"/>
      <c r="G4" s="88"/>
      <c r="H4" s="88"/>
      <c r="I4" s="89"/>
    </row>
    <row r="5" spans="1:9" ht="85">
      <c r="A5" s="33" t="s">
        <v>36</v>
      </c>
      <c r="B5" s="33" t="s">
        <v>37</v>
      </c>
      <c r="C5" s="33" t="s">
        <v>38</v>
      </c>
      <c r="D5" s="33" t="s">
        <v>39</v>
      </c>
      <c r="E5" s="33" t="s">
        <v>40</v>
      </c>
      <c r="F5" s="33" t="s">
        <v>41</v>
      </c>
      <c r="G5" s="33" t="s">
        <v>39</v>
      </c>
      <c r="H5" s="33" t="s">
        <v>42</v>
      </c>
      <c r="I5" s="33" t="s">
        <v>43</v>
      </c>
    </row>
    <row r="6" spans="1:9" ht="19.5" customHeight="1">
      <c r="A6" s="34" t="s">
        <v>160</v>
      </c>
      <c r="B6" s="34" t="s">
        <v>168</v>
      </c>
      <c r="C6" s="34">
        <f>'Sessional + End Term Assessment'!D28</f>
        <v>17</v>
      </c>
      <c r="D6" s="34">
        <f>'Sessional + End Term Assessment'!E28</f>
        <v>1</v>
      </c>
      <c r="E6" s="34">
        <f>D6*'Sessional + End Term Assessment'!D6/'Sessional + End Term Assessment'!F6</f>
        <v>0.7</v>
      </c>
      <c r="F6" s="34">
        <f>'Sessional + End Term Assessment'!D29</f>
        <v>78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1.6</v>
      </c>
    </row>
    <row r="7" spans="1:9" ht="30.75" customHeight="1">
      <c r="A7" s="106" t="s">
        <v>44</v>
      </c>
      <c r="B7" s="97"/>
      <c r="C7" s="97"/>
      <c r="D7" s="97"/>
      <c r="E7" s="97"/>
      <c r="F7" s="98"/>
      <c r="G7" s="110" t="s">
        <v>33</v>
      </c>
      <c r="H7" s="88"/>
      <c r="I7" s="89"/>
    </row>
    <row r="8" spans="1:9" ht="14">
      <c r="A8" s="107"/>
      <c r="B8" s="108"/>
      <c r="C8" s="108"/>
      <c r="D8" s="108"/>
      <c r="E8" s="108"/>
      <c r="F8" s="109"/>
      <c r="G8" s="106"/>
      <c r="H8" s="97"/>
      <c r="I8" s="98"/>
    </row>
    <row r="9" spans="1:9" ht="14">
      <c r="A9" s="99"/>
      <c r="B9" s="100"/>
      <c r="C9" s="100"/>
      <c r="D9" s="100"/>
      <c r="E9" s="100"/>
      <c r="F9" s="101"/>
      <c r="G9" s="99"/>
      <c r="H9" s="100"/>
      <c r="I9" s="10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3" sqref="A3:P3"/>
    </sheetView>
  </sheetViews>
  <sheetFormatPr baseColWidth="10" defaultColWidth="12.6640625" defaultRowHeight="15" customHeight="1"/>
  <cols>
    <col min="1" max="1" width="10.83203125" customWidth="1"/>
    <col min="2" max="26" width="7.6640625" customWidth="1"/>
  </cols>
  <sheetData>
    <row r="1" spans="1:26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6" ht="19.5" customHeight="1">
      <c r="A2" s="105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26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26" ht="19.5" customHeight="1">
      <c r="A4" s="105" t="s">
        <v>151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6" ht="19.5" customHeight="1">
      <c r="A5" s="35" t="s">
        <v>46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160</v>
      </c>
      <c r="B6" s="38">
        <f>'Attainment of Subject Code'!$E$6*'CO-PO Mapping'!B11/3</f>
        <v>0.27999999999999997</v>
      </c>
      <c r="C6" s="38">
        <f>'Attainment of Subject Code'!$E$6*'CO-PO Mapping'!C11/3</f>
        <v>0.55999999999999994</v>
      </c>
      <c r="D6" s="38">
        <f>'Attainment of Subject Code'!$E$6*'CO-PO Mapping'!D11/3</f>
        <v>0.18666666666666665</v>
      </c>
      <c r="E6" s="38">
        <f>'Attainment of Subject Code'!$E$6*'CO-PO Mapping'!E11/3</f>
        <v>0</v>
      </c>
      <c r="F6" s="38">
        <f>'Attainment of Subject Code'!$E$6*'CO-PO Mapping'!F11/3</f>
        <v>0.18666666666666665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1" t="s">
        <v>33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  <c r="N7" s="111"/>
      <c r="O7" s="88"/>
      <c r="P7" s="8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94"/>
  <sheetViews>
    <sheetView topLeftCell="M4" workbookViewId="0">
      <selection activeCell="S4" sqref="S1:AA1048576"/>
    </sheetView>
  </sheetViews>
  <sheetFormatPr baseColWidth="10" defaultColWidth="12.6640625" defaultRowHeight="15" customHeight="1"/>
  <cols>
    <col min="1" max="1" width="5.6640625" customWidth="1"/>
    <col min="2" max="2" width="14.1640625" customWidth="1"/>
    <col min="3" max="3" width="35.33203125" customWidth="1"/>
    <col min="4" max="11" width="15.1640625" customWidth="1"/>
    <col min="12" max="15" width="14.6640625" customWidth="1"/>
    <col min="16" max="17" width="15.1640625" customWidth="1"/>
    <col min="18" max="18" width="9.83203125" customWidth="1"/>
    <col min="19" max="36" width="8" customWidth="1"/>
  </cols>
  <sheetData>
    <row r="1" spans="1:36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05" t="s">
        <v>47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13" t="s">
        <v>19</v>
      </c>
      <c r="B4" s="112" t="s">
        <v>48</v>
      </c>
      <c r="C4" s="35" t="s">
        <v>21</v>
      </c>
      <c r="D4" s="105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113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4"/>
      <c r="B5" s="114"/>
      <c r="C5" s="35" t="s">
        <v>49</v>
      </c>
      <c r="D5" s="35" t="s">
        <v>50</v>
      </c>
      <c r="E5" s="112" t="s">
        <v>51</v>
      </c>
      <c r="F5" s="112" t="s">
        <v>52</v>
      </c>
      <c r="G5" s="112" t="s">
        <v>53</v>
      </c>
      <c r="H5" s="35" t="s">
        <v>54</v>
      </c>
      <c r="I5" s="112" t="s">
        <v>51</v>
      </c>
      <c r="J5" s="112" t="s">
        <v>52</v>
      </c>
      <c r="K5" s="112" t="s">
        <v>53</v>
      </c>
      <c r="L5" s="35" t="s">
        <v>55</v>
      </c>
      <c r="M5" s="112" t="s">
        <v>51</v>
      </c>
      <c r="N5" s="112" t="s">
        <v>52</v>
      </c>
      <c r="O5" s="112" t="s">
        <v>53</v>
      </c>
      <c r="P5" s="35"/>
      <c r="Q5" s="35"/>
      <c r="R5" s="10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103"/>
      <c r="B6" s="103"/>
      <c r="C6" s="35" t="s">
        <v>26</v>
      </c>
      <c r="D6" s="35">
        <v>28</v>
      </c>
      <c r="E6" s="103"/>
      <c r="F6" s="103"/>
      <c r="G6" s="103"/>
      <c r="H6" s="35">
        <v>28</v>
      </c>
      <c r="I6" s="103"/>
      <c r="J6" s="103"/>
      <c r="K6" s="103"/>
      <c r="L6" s="35">
        <v>14</v>
      </c>
      <c r="M6" s="103"/>
      <c r="N6" s="103"/>
      <c r="O6" s="103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2">
        <v>1</v>
      </c>
      <c r="B7" s="72" t="s">
        <v>112</v>
      </c>
      <c r="C7" s="73" t="s">
        <v>113</v>
      </c>
      <c r="D7" s="42">
        <v>18</v>
      </c>
      <c r="E7" s="42">
        <f t="shared" ref="E7:E24" si="0">IF(D7&gt;=($D$6*0.7),1,0)</f>
        <v>0</v>
      </c>
      <c r="F7" s="42">
        <f t="shared" ref="F7:F24" si="1">IF(D7&gt;=($D$6*0.8),1,0)</f>
        <v>0</v>
      </c>
      <c r="G7" s="42">
        <f t="shared" ref="G7:G24" si="2">IF(D7&gt;=($D$6*0.9),1,0)</f>
        <v>0</v>
      </c>
      <c r="H7" s="42">
        <v>18</v>
      </c>
      <c r="I7" s="42">
        <f t="shared" ref="I7:I24" si="3">IF(H7&gt;=($H$6*0.7),1,0)</f>
        <v>0</v>
      </c>
      <c r="J7" s="42">
        <f t="shared" ref="J7:J24" si="4">IF(H7&gt;=($H$6*0.8),1,0)</f>
        <v>0</v>
      </c>
      <c r="K7" s="42">
        <f t="shared" ref="K7:K24" si="5">IF(H7&gt;=($H$6*0.9),1,0)</f>
        <v>0</v>
      </c>
      <c r="L7" s="42">
        <v>10</v>
      </c>
      <c r="M7" s="42">
        <f t="shared" ref="M7:M24" si="6">IF(L7&gt;=($L$6*0.7),1,0)</f>
        <v>1</v>
      </c>
      <c r="N7" s="42">
        <f t="shared" ref="N7:N24" si="7">IF(L7&gt;=($L$6*0.7),1,0)</f>
        <v>1</v>
      </c>
      <c r="O7" s="42">
        <f t="shared" ref="O7:O24" si="8">IF(L7&gt;=($L$6*0.9),1,0)</f>
        <v>0</v>
      </c>
      <c r="P7" s="42"/>
      <c r="Q7" s="42"/>
      <c r="R7" s="40">
        <v>46</v>
      </c>
      <c r="S7" s="86"/>
      <c r="T7" s="40"/>
      <c r="U7" s="40"/>
      <c r="V7" s="42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2">
        <v>2</v>
      </c>
      <c r="B8" s="72" t="s">
        <v>114</v>
      </c>
      <c r="C8" s="72" t="s">
        <v>115</v>
      </c>
      <c r="D8" s="42">
        <v>21</v>
      </c>
      <c r="E8" s="42">
        <f t="shared" si="0"/>
        <v>1</v>
      </c>
      <c r="F8" s="42">
        <f t="shared" si="1"/>
        <v>0</v>
      </c>
      <c r="G8" s="42">
        <f t="shared" si="2"/>
        <v>0</v>
      </c>
      <c r="H8" s="42">
        <v>24</v>
      </c>
      <c r="I8" s="42">
        <f t="shared" si="3"/>
        <v>1</v>
      </c>
      <c r="J8" s="42">
        <f t="shared" si="4"/>
        <v>1</v>
      </c>
      <c r="K8" s="42">
        <f t="shared" si="5"/>
        <v>0</v>
      </c>
      <c r="L8" s="42">
        <v>10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40">
        <v>55</v>
      </c>
      <c r="S8" s="86"/>
      <c r="T8" s="40"/>
      <c r="U8" s="40"/>
      <c r="V8" s="42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2">
        <v>3</v>
      </c>
      <c r="B9" s="74" t="s">
        <v>116</v>
      </c>
      <c r="C9" s="75" t="s">
        <v>117</v>
      </c>
      <c r="D9" s="42">
        <v>24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42">
        <v>26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42">
        <v>11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40">
        <v>61</v>
      </c>
      <c r="S9" s="86"/>
      <c r="T9" s="40"/>
      <c r="U9" s="40"/>
      <c r="V9" s="42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2">
        <v>4</v>
      </c>
      <c r="B10" s="74" t="s">
        <v>118</v>
      </c>
      <c r="C10" s="76" t="s">
        <v>119</v>
      </c>
      <c r="D10" s="42">
        <v>21</v>
      </c>
      <c r="E10" s="42">
        <f t="shared" si="0"/>
        <v>1</v>
      </c>
      <c r="F10" s="42">
        <f t="shared" si="1"/>
        <v>0</v>
      </c>
      <c r="G10" s="42">
        <f t="shared" si="2"/>
        <v>0</v>
      </c>
      <c r="H10" s="42">
        <v>20</v>
      </c>
      <c r="I10" s="42">
        <f t="shared" si="3"/>
        <v>1</v>
      </c>
      <c r="J10" s="42">
        <f t="shared" si="4"/>
        <v>0</v>
      </c>
      <c r="K10" s="42">
        <f t="shared" si="5"/>
        <v>0</v>
      </c>
      <c r="L10" s="42">
        <v>9</v>
      </c>
      <c r="M10" s="42">
        <f t="shared" si="6"/>
        <v>0</v>
      </c>
      <c r="N10" s="42">
        <f t="shared" si="7"/>
        <v>0</v>
      </c>
      <c r="O10" s="42">
        <f t="shared" si="8"/>
        <v>0</v>
      </c>
      <c r="P10" s="42"/>
      <c r="Q10" s="42"/>
      <c r="R10" s="40">
        <v>50</v>
      </c>
      <c r="S10" s="86"/>
      <c r="T10" s="40"/>
      <c r="U10" s="40"/>
      <c r="V10" s="42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2">
        <v>5</v>
      </c>
      <c r="B11" s="74" t="s">
        <v>120</v>
      </c>
      <c r="C11" s="75" t="s">
        <v>121</v>
      </c>
      <c r="D11" s="42">
        <v>22</v>
      </c>
      <c r="E11" s="42">
        <f t="shared" si="0"/>
        <v>1</v>
      </c>
      <c r="F11" s="42">
        <f t="shared" si="1"/>
        <v>0</v>
      </c>
      <c r="G11" s="42">
        <f t="shared" si="2"/>
        <v>0</v>
      </c>
      <c r="H11" s="42">
        <v>23</v>
      </c>
      <c r="I11" s="42">
        <f t="shared" si="3"/>
        <v>1</v>
      </c>
      <c r="J11" s="42">
        <f t="shared" si="4"/>
        <v>1</v>
      </c>
      <c r="K11" s="42">
        <f t="shared" si="5"/>
        <v>0</v>
      </c>
      <c r="L11" s="42">
        <v>12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40">
        <v>57</v>
      </c>
      <c r="S11" s="86"/>
      <c r="T11" s="40"/>
      <c r="U11" s="40"/>
      <c r="V11" s="42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2">
        <v>6</v>
      </c>
      <c r="B12" s="74" t="s">
        <v>122</v>
      </c>
      <c r="C12" s="75" t="s">
        <v>123</v>
      </c>
      <c r="D12" s="42">
        <v>27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42">
        <v>27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42">
        <v>12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40">
        <v>66</v>
      </c>
      <c r="S12" s="86"/>
      <c r="T12" s="40"/>
      <c r="U12" s="40"/>
      <c r="V12" s="42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2">
        <v>7</v>
      </c>
      <c r="B13" s="74" t="s">
        <v>124</v>
      </c>
      <c r="C13" s="75" t="s">
        <v>125</v>
      </c>
      <c r="D13" s="42">
        <v>25</v>
      </c>
      <c r="E13" s="42">
        <f t="shared" si="0"/>
        <v>1</v>
      </c>
      <c r="F13" s="42">
        <f t="shared" si="1"/>
        <v>1</v>
      </c>
      <c r="G13" s="42">
        <f t="shared" si="2"/>
        <v>0</v>
      </c>
      <c r="H13" s="42">
        <v>26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42">
        <v>7</v>
      </c>
      <c r="M13" s="42">
        <f t="shared" si="6"/>
        <v>0</v>
      </c>
      <c r="N13" s="42">
        <f t="shared" si="7"/>
        <v>0</v>
      </c>
      <c r="O13" s="42">
        <f t="shared" si="8"/>
        <v>0</v>
      </c>
      <c r="P13" s="42"/>
      <c r="Q13" s="42"/>
      <c r="R13" s="40">
        <v>58</v>
      </c>
      <c r="S13" s="86"/>
      <c r="T13" s="40"/>
      <c r="U13" s="40"/>
      <c r="V13" s="42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2">
        <v>8</v>
      </c>
      <c r="B14" s="74" t="s">
        <v>126</v>
      </c>
      <c r="C14" s="76" t="s">
        <v>127</v>
      </c>
      <c r="D14" s="42">
        <v>24</v>
      </c>
      <c r="E14" s="42">
        <f t="shared" si="0"/>
        <v>1</v>
      </c>
      <c r="F14" s="42">
        <f t="shared" si="1"/>
        <v>1</v>
      </c>
      <c r="G14" s="42">
        <f t="shared" si="2"/>
        <v>0</v>
      </c>
      <c r="H14" s="42">
        <v>27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42">
        <v>13</v>
      </c>
      <c r="M14" s="42">
        <f t="shared" si="6"/>
        <v>1</v>
      </c>
      <c r="N14" s="42">
        <f t="shared" si="7"/>
        <v>1</v>
      </c>
      <c r="O14" s="42">
        <f t="shared" si="8"/>
        <v>1</v>
      </c>
      <c r="P14" s="42"/>
      <c r="Q14" s="42"/>
      <c r="R14" s="40">
        <v>64</v>
      </c>
      <c r="S14" s="86"/>
      <c r="T14" s="40"/>
      <c r="U14" s="40"/>
      <c r="V14" s="42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2">
        <v>9</v>
      </c>
      <c r="B15" s="74" t="s">
        <v>128</v>
      </c>
      <c r="C15" s="75" t="s">
        <v>129</v>
      </c>
      <c r="D15" s="42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42">
        <v>28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42">
        <v>14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40">
        <v>70</v>
      </c>
      <c r="S15" s="86"/>
      <c r="T15" s="40"/>
      <c r="U15" s="40"/>
      <c r="V15" s="42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2">
        <v>10</v>
      </c>
      <c r="B16" s="74" t="s">
        <v>130</v>
      </c>
      <c r="C16" s="75" t="s">
        <v>131</v>
      </c>
      <c r="D16" s="42">
        <v>24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42">
        <v>25</v>
      </c>
      <c r="I16" s="42">
        <f t="shared" si="3"/>
        <v>1</v>
      </c>
      <c r="J16" s="42">
        <f t="shared" si="4"/>
        <v>1</v>
      </c>
      <c r="K16" s="42">
        <f t="shared" si="5"/>
        <v>0</v>
      </c>
      <c r="L16" s="42">
        <v>13</v>
      </c>
      <c r="M16" s="42">
        <f t="shared" si="6"/>
        <v>1</v>
      </c>
      <c r="N16" s="42">
        <f t="shared" si="7"/>
        <v>1</v>
      </c>
      <c r="O16" s="42">
        <f t="shared" si="8"/>
        <v>1</v>
      </c>
      <c r="P16" s="42"/>
      <c r="Q16" s="42"/>
      <c r="R16" s="40">
        <v>62</v>
      </c>
      <c r="S16" s="86"/>
      <c r="T16" s="40"/>
      <c r="U16" s="40"/>
      <c r="V16" s="42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2">
        <v>11</v>
      </c>
      <c r="B17" s="74" t="s">
        <v>132</v>
      </c>
      <c r="C17" s="75" t="s">
        <v>133</v>
      </c>
      <c r="D17" s="42">
        <v>25</v>
      </c>
      <c r="E17" s="42">
        <f t="shared" si="0"/>
        <v>1</v>
      </c>
      <c r="F17" s="42">
        <f t="shared" si="1"/>
        <v>1</v>
      </c>
      <c r="G17" s="42">
        <f t="shared" si="2"/>
        <v>0</v>
      </c>
      <c r="H17" s="42">
        <v>25</v>
      </c>
      <c r="I17" s="42">
        <f t="shared" si="3"/>
        <v>1</v>
      </c>
      <c r="J17" s="42">
        <f t="shared" si="4"/>
        <v>1</v>
      </c>
      <c r="K17" s="42">
        <f t="shared" si="5"/>
        <v>0</v>
      </c>
      <c r="L17" s="42">
        <v>12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40">
        <v>62</v>
      </c>
      <c r="S17" s="86"/>
      <c r="T17" s="40"/>
      <c r="U17" s="40"/>
      <c r="V17" s="42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2">
        <v>12</v>
      </c>
      <c r="B18" s="74" t="s">
        <v>134</v>
      </c>
      <c r="C18" s="75" t="s">
        <v>135</v>
      </c>
      <c r="D18" s="42">
        <v>23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42">
        <v>24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42">
        <v>12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40">
        <v>59</v>
      </c>
      <c r="S18" s="86"/>
      <c r="T18" s="40"/>
      <c r="U18" s="40"/>
      <c r="V18" s="42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2">
        <v>13</v>
      </c>
      <c r="B19" s="74" t="s">
        <v>136</v>
      </c>
      <c r="C19" s="75" t="s">
        <v>137</v>
      </c>
      <c r="D19" s="42">
        <v>25</v>
      </c>
      <c r="E19" s="42">
        <f t="shared" si="0"/>
        <v>1</v>
      </c>
      <c r="F19" s="42">
        <f t="shared" si="1"/>
        <v>1</v>
      </c>
      <c r="G19" s="42">
        <f t="shared" si="2"/>
        <v>0</v>
      </c>
      <c r="H19" s="42">
        <v>22</v>
      </c>
      <c r="I19" s="42">
        <f t="shared" si="3"/>
        <v>1</v>
      </c>
      <c r="J19" s="42">
        <f t="shared" si="4"/>
        <v>0</v>
      </c>
      <c r="K19" s="42">
        <f t="shared" si="5"/>
        <v>0</v>
      </c>
      <c r="L19" s="42">
        <v>10</v>
      </c>
      <c r="M19" s="42">
        <f t="shared" si="6"/>
        <v>1</v>
      </c>
      <c r="N19" s="42">
        <f t="shared" si="7"/>
        <v>1</v>
      </c>
      <c r="O19" s="42">
        <f t="shared" si="8"/>
        <v>0</v>
      </c>
      <c r="P19" s="42"/>
      <c r="Q19" s="42"/>
      <c r="R19" s="40">
        <v>57</v>
      </c>
      <c r="S19" s="86"/>
      <c r="T19" s="40"/>
      <c r="U19" s="40"/>
      <c r="V19" s="42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>
      <c r="A20" s="22">
        <v>14</v>
      </c>
      <c r="B20" s="74" t="s">
        <v>138</v>
      </c>
      <c r="C20" s="75" t="s">
        <v>139</v>
      </c>
      <c r="D20" s="42">
        <v>22</v>
      </c>
      <c r="E20" s="42">
        <f t="shared" si="0"/>
        <v>1</v>
      </c>
      <c r="F20" s="42">
        <f t="shared" si="1"/>
        <v>0</v>
      </c>
      <c r="G20" s="42">
        <f t="shared" si="2"/>
        <v>0</v>
      </c>
      <c r="H20" s="42">
        <v>22</v>
      </c>
      <c r="I20" s="42">
        <f t="shared" si="3"/>
        <v>1</v>
      </c>
      <c r="J20" s="42">
        <f t="shared" si="4"/>
        <v>0</v>
      </c>
      <c r="K20" s="42">
        <f t="shared" si="5"/>
        <v>0</v>
      </c>
      <c r="L20" s="42">
        <v>12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40">
        <v>56</v>
      </c>
      <c r="S20" s="86"/>
      <c r="T20" s="40"/>
      <c r="U20" s="40"/>
      <c r="V20" s="42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>
      <c r="A21" s="22">
        <v>15</v>
      </c>
      <c r="B21" s="74" t="s">
        <v>140</v>
      </c>
      <c r="C21" s="75" t="s">
        <v>141</v>
      </c>
      <c r="D21" s="42">
        <v>24</v>
      </c>
      <c r="E21" s="42">
        <f t="shared" si="0"/>
        <v>1</v>
      </c>
      <c r="F21" s="42">
        <f t="shared" si="1"/>
        <v>1</v>
      </c>
      <c r="G21" s="42">
        <f t="shared" si="2"/>
        <v>0</v>
      </c>
      <c r="H21" s="42">
        <v>26</v>
      </c>
      <c r="I21" s="42">
        <f t="shared" si="3"/>
        <v>1</v>
      </c>
      <c r="J21" s="42">
        <f t="shared" si="4"/>
        <v>1</v>
      </c>
      <c r="K21" s="42">
        <f t="shared" si="5"/>
        <v>1</v>
      </c>
      <c r="L21" s="42">
        <v>7</v>
      </c>
      <c r="M21" s="42">
        <f t="shared" si="6"/>
        <v>0</v>
      </c>
      <c r="N21" s="42">
        <f t="shared" si="7"/>
        <v>0</v>
      </c>
      <c r="O21" s="42">
        <f t="shared" si="8"/>
        <v>0</v>
      </c>
      <c r="P21" s="42"/>
      <c r="Q21" s="42"/>
      <c r="R21" s="40">
        <v>57</v>
      </c>
      <c r="S21" s="86"/>
      <c r="T21" s="40"/>
      <c r="U21" s="40"/>
      <c r="V21" s="42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>
      <c r="A22" s="22">
        <v>16</v>
      </c>
      <c r="B22" s="74" t="s">
        <v>142</v>
      </c>
      <c r="C22" s="77" t="s">
        <v>143</v>
      </c>
      <c r="D22" s="42">
        <v>20</v>
      </c>
      <c r="E22" s="42">
        <f t="shared" si="0"/>
        <v>1</v>
      </c>
      <c r="F22" s="42">
        <f t="shared" si="1"/>
        <v>0</v>
      </c>
      <c r="G22" s="42">
        <f t="shared" si="2"/>
        <v>0</v>
      </c>
      <c r="H22" s="42">
        <v>25</v>
      </c>
      <c r="I22" s="42">
        <f t="shared" si="3"/>
        <v>1</v>
      </c>
      <c r="J22" s="42">
        <f t="shared" si="4"/>
        <v>1</v>
      </c>
      <c r="K22" s="42">
        <f t="shared" si="5"/>
        <v>0</v>
      </c>
      <c r="L22" s="42">
        <v>10</v>
      </c>
      <c r="M22" s="42">
        <f t="shared" si="6"/>
        <v>1</v>
      </c>
      <c r="N22" s="42">
        <f t="shared" si="7"/>
        <v>1</v>
      </c>
      <c r="O22" s="42">
        <f t="shared" si="8"/>
        <v>0</v>
      </c>
      <c r="P22" s="42"/>
      <c r="Q22" s="42"/>
      <c r="R22" s="40">
        <v>55</v>
      </c>
      <c r="S22" s="86"/>
      <c r="T22" s="40"/>
      <c r="U22" s="40"/>
      <c r="V22" s="42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>
      <c r="A23" s="22">
        <v>17</v>
      </c>
      <c r="B23" s="74" t="s">
        <v>144</v>
      </c>
      <c r="C23" s="75" t="s">
        <v>145</v>
      </c>
      <c r="D23" s="42">
        <v>26</v>
      </c>
      <c r="E23" s="42">
        <f t="shared" si="0"/>
        <v>1</v>
      </c>
      <c r="F23" s="42">
        <f t="shared" si="1"/>
        <v>1</v>
      </c>
      <c r="G23" s="42">
        <f t="shared" si="2"/>
        <v>1</v>
      </c>
      <c r="H23" s="42">
        <v>25</v>
      </c>
      <c r="I23" s="42">
        <f t="shared" si="3"/>
        <v>1</v>
      </c>
      <c r="J23" s="42">
        <f t="shared" si="4"/>
        <v>1</v>
      </c>
      <c r="K23" s="42">
        <f t="shared" si="5"/>
        <v>0</v>
      </c>
      <c r="L23" s="42">
        <v>10</v>
      </c>
      <c r="M23" s="42">
        <f t="shared" si="6"/>
        <v>1</v>
      </c>
      <c r="N23" s="42">
        <f t="shared" si="7"/>
        <v>1</v>
      </c>
      <c r="O23" s="42">
        <f t="shared" si="8"/>
        <v>0</v>
      </c>
      <c r="P23" s="42"/>
      <c r="Q23" s="42"/>
      <c r="R23" s="40">
        <v>61</v>
      </c>
      <c r="S23" s="86"/>
      <c r="T23" s="40"/>
      <c r="U23" s="40"/>
      <c r="V23" s="42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>
      <c r="A24" s="22">
        <v>18</v>
      </c>
      <c r="B24" s="75" t="s">
        <v>146</v>
      </c>
      <c r="C24" s="75" t="s">
        <v>147</v>
      </c>
      <c r="D24" s="42">
        <v>24</v>
      </c>
      <c r="E24" s="42">
        <f t="shared" si="0"/>
        <v>1</v>
      </c>
      <c r="F24" s="42">
        <f t="shared" si="1"/>
        <v>1</v>
      </c>
      <c r="G24" s="42">
        <f t="shared" si="2"/>
        <v>0</v>
      </c>
      <c r="H24" s="42">
        <v>26</v>
      </c>
      <c r="I24" s="42">
        <f t="shared" si="3"/>
        <v>1</v>
      </c>
      <c r="J24" s="42">
        <f t="shared" si="4"/>
        <v>1</v>
      </c>
      <c r="K24" s="42">
        <f t="shared" si="5"/>
        <v>1</v>
      </c>
      <c r="L24" s="42">
        <v>13</v>
      </c>
      <c r="M24" s="42">
        <f t="shared" si="6"/>
        <v>1</v>
      </c>
      <c r="N24" s="42">
        <f t="shared" si="7"/>
        <v>1</v>
      </c>
      <c r="O24" s="42">
        <f t="shared" si="8"/>
        <v>1</v>
      </c>
      <c r="P24" s="42"/>
      <c r="Q24" s="42"/>
      <c r="R24" s="40">
        <v>63</v>
      </c>
      <c r="S24" s="86"/>
      <c r="T24" s="40"/>
      <c r="U24" s="40"/>
      <c r="V24" s="42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4"/>
      <c r="B25" s="24"/>
      <c r="C25" s="24"/>
      <c r="D25" s="24"/>
      <c r="E25" s="78">
        <f>COUNTIF(E7:E24,1)</f>
        <v>17</v>
      </c>
      <c r="F25" s="78">
        <f>COUNTIF(F7:F24,1)</f>
        <v>12</v>
      </c>
      <c r="G25" s="78">
        <f>COUNTIF(G7:G24,1)</f>
        <v>3</v>
      </c>
      <c r="H25" s="24"/>
      <c r="I25" s="78">
        <f>COUNTIF(I7:I24,1)</f>
        <v>17</v>
      </c>
      <c r="J25" s="78">
        <f>COUNTIF(J7:J24,1)</f>
        <v>14</v>
      </c>
      <c r="K25" s="78">
        <f>COUNTIF(K7:K24,1)</f>
        <v>7</v>
      </c>
      <c r="L25" s="24"/>
      <c r="M25" s="78">
        <f>COUNTIF(M7:M24,1)</f>
        <v>15</v>
      </c>
      <c r="N25" s="78">
        <f>COUNTIF(N7:N24,1)</f>
        <v>15</v>
      </c>
      <c r="O25" s="78">
        <f>COUNTIF(O7:O24,1)</f>
        <v>4</v>
      </c>
      <c r="P25" s="24"/>
      <c r="Q25" s="24"/>
      <c r="R25" s="24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79">
        <f>IF(E25/18&gt;=0.7,1,0)</f>
        <v>1</v>
      </c>
      <c r="F26" s="79">
        <f>IF(F25/18&gt;=0.7,1,0)</f>
        <v>0</v>
      </c>
      <c r="G26" s="79">
        <f>IF(G25/18&gt;=0.7,1,0)</f>
        <v>0</v>
      </c>
      <c r="H26" s="40"/>
      <c r="I26" s="79">
        <f>IF(I25/18&gt;=0.7,1,0)</f>
        <v>1</v>
      </c>
      <c r="J26" s="79">
        <f>IF(J25/18&gt;=0.7,1,0)</f>
        <v>1</v>
      </c>
      <c r="K26" s="79">
        <f>IF(K25/18&gt;=0.7,1,0)</f>
        <v>0</v>
      </c>
      <c r="L26" s="40"/>
      <c r="M26" s="79">
        <f>IF(M25/18&gt;=0.7,1,0)</f>
        <v>1</v>
      </c>
      <c r="N26" s="79">
        <f>IF(N25/18&gt;=0.7,1,0)</f>
        <v>1</v>
      </c>
      <c r="O26" s="79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5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94"/>
  <sheetViews>
    <sheetView workbookViewId="0">
      <selection activeCell="E5" sqref="E5"/>
    </sheetView>
  </sheetViews>
  <sheetFormatPr baseColWidth="10" defaultColWidth="12.6640625" defaultRowHeight="15" customHeight="1"/>
  <cols>
    <col min="1" max="1" width="8.6640625" customWidth="1"/>
    <col min="2" max="2" width="24.83203125" customWidth="1"/>
    <col min="3" max="3" width="30.83203125" customWidth="1"/>
    <col min="4" max="4" width="13.1640625" customWidth="1"/>
    <col min="5" max="5" width="10.83203125" customWidth="1"/>
    <col min="6" max="24" width="8.6640625" customWidth="1"/>
  </cols>
  <sheetData>
    <row r="1" spans="1:25" ht="21" customHeight="1">
      <c r="A1" s="115" t="s">
        <v>56</v>
      </c>
      <c r="B1" s="100"/>
      <c r="C1" s="100"/>
      <c r="D1" s="100"/>
      <c r="E1" s="100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57</v>
      </c>
      <c r="B2" s="44" t="s">
        <v>58</v>
      </c>
      <c r="C2" s="44" t="s">
        <v>59</v>
      </c>
      <c r="D2" s="31" t="s">
        <v>60</v>
      </c>
      <c r="E2" s="69" t="s">
        <v>61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2">
        <v>1</v>
      </c>
      <c r="B3" s="72" t="s">
        <v>112</v>
      </c>
      <c r="C3" s="73" t="s">
        <v>113</v>
      </c>
      <c r="D3" s="42">
        <v>51</v>
      </c>
      <c r="E3" s="70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2">
        <v>2</v>
      </c>
      <c r="B4" s="72" t="s">
        <v>114</v>
      </c>
      <c r="C4" s="72" t="s">
        <v>115</v>
      </c>
      <c r="D4" s="42">
        <v>58</v>
      </c>
      <c r="E4" s="70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2">
        <v>3</v>
      </c>
      <c r="B5" s="74" t="s">
        <v>116</v>
      </c>
      <c r="C5" s="75" t="s">
        <v>117</v>
      </c>
      <c r="D5" s="42">
        <v>63</v>
      </c>
      <c r="E5" s="70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2">
        <v>4</v>
      </c>
      <c r="B6" s="74" t="s">
        <v>118</v>
      </c>
      <c r="C6" s="76" t="s">
        <v>119</v>
      </c>
      <c r="D6" s="42">
        <v>51</v>
      </c>
      <c r="E6" s="70" t="str">
        <f t="shared" si="0"/>
        <v>Y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2">
        <v>5</v>
      </c>
      <c r="B7" s="74" t="s">
        <v>120</v>
      </c>
      <c r="C7" s="75" t="s">
        <v>121</v>
      </c>
      <c r="D7" s="42">
        <v>58</v>
      </c>
      <c r="E7" s="70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2">
        <v>6</v>
      </c>
      <c r="B8" s="74" t="s">
        <v>122</v>
      </c>
      <c r="C8" s="75" t="s">
        <v>123</v>
      </c>
      <c r="D8" s="42">
        <v>68</v>
      </c>
      <c r="E8" s="70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2">
        <v>7</v>
      </c>
      <c r="B9" s="74" t="s">
        <v>124</v>
      </c>
      <c r="C9" s="75" t="s">
        <v>125</v>
      </c>
      <c r="D9" s="42">
        <v>61</v>
      </c>
      <c r="E9" s="70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2">
        <v>8</v>
      </c>
      <c r="B10" s="74" t="s">
        <v>126</v>
      </c>
      <c r="C10" s="76" t="s">
        <v>127</v>
      </c>
      <c r="D10" s="42">
        <v>63</v>
      </c>
      <c r="E10" s="70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2">
        <v>9</v>
      </c>
      <c r="B11" s="74" t="s">
        <v>128</v>
      </c>
      <c r="C11" s="75" t="s">
        <v>129</v>
      </c>
      <c r="D11" s="42">
        <v>70</v>
      </c>
      <c r="E11" s="70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2">
        <v>10</v>
      </c>
      <c r="B12" s="74" t="s">
        <v>130</v>
      </c>
      <c r="C12" s="75" t="s">
        <v>131</v>
      </c>
      <c r="D12" s="42">
        <v>63</v>
      </c>
      <c r="E12" s="70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2">
        <v>11</v>
      </c>
      <c r="B13" s="74" t="s">
        <v>132</v>
      </c>
      <c r="C13" s="75" t="s">
        <v>133</v>
      </c>
      <c r="D13" s="42">
        <v>61</v>
      </c>
      <c r="E13" s="70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2">
        <v>12</v>
      </c>
      <c r="B14" s="74" t="s">
        <v>134</v>
      </c>
      <c r="C14" s="75" t="s">
        <v>135</v>
      </c>
      <c r="D14" s="42">
        <v>58</v>
      </c>
      <c r="E14" s="70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2">
        <v>13</v>
      </c>
      <c r="B15" s="74" t="s">
        <v>136</v>
      </c>
      <c r="C15" s="75" t="s">
        <v>137</v>
      </c>
      <c r="D15" s="42">
        <v>58</v>
      </c>
      <c r="E15" s="70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2">
        <v>14</v>
      </c>
      <c r="B16" s="74" t="s">
        <v>138</v>
      </c>
      <c r="C16" s="75" t="s">
        <v>139</v>
      </c>
      <c r="D16" s="42">
        <v>58</v>
      </c>
      <c r="E16" s="70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2">
        <v>15</v>
      </c>
      <c r="B17" s="74" t="s">
        <v>140</v>
      </c>
      <c r="C17" s="75" t="s">
        <v>141</v>
      </c>
      <c r="D17" s="42">
        <v>58</v>
      </c>
      <c r="E17" s="70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2">
        <v>16</v>
      </c>
      <c r="B18" s="74" t="s">
        <v>142</v>
      </c>
      <c r="C18" s="77" t="s">
        <v>143</v>
      </c>
      <c r="D18" s="42">
        <v>56</v>
      </c>
      <c r="E18" s="70" t="str">
        <f t="shared" si="0"/>
        <v>Y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2">
        <v>17</v>
      </c>
      <c r="B19" s="74" t="s">
        <v>144</v>
      </c>
      <c r="C19" s="75" t="s">
        <v>145</v>
      </c>
      <c r="D19" s="42">
        <v>63</v>
      </c>
      <c r="E19" s="70" t="str">
        <f t="shared" si="0"/>
        <v>N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2">
        <v>18</v>
      </c>
      <c r="B20" s="75" t="s">
        <v>146</v>
      </c>
      <c r="C20" s="75" t="s">
        <v>147</v>
      </c>
      <c r="D20" s="42">
        <v>61</v>
      </c>
      <c r="E20" s="70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4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94"/>
  <sheetViews>
    <sheetView topLeftCell="I5" workbookViewId="0">
      <selection activeCell="R7" sqref="R7:R24"/>
    </sheetView>
  </sheetViews>
  <sheetFormatPr baseColWidth="10" defaultColWidth="12.6640625" defaultRowHeight="15" customHeight="1"/>
  <cols>
    <col min="1" max="1" width="5.6640625" customWidth="1"/>
    <col min="2" max="2" width="14.1640625" customWidth="1"/>
    <col min="3" max="3" width="27.83203125" customWidth="1"/>
    <col min="4" max="17" width="13.1640625" customWidth="1"/>
    <col min="18" max="18" width="6.33203125" customWidth="1"/>
    <col min="19" max="19" width="13.83203125" customWidth="1"/>
    <col min="20" max="35" width="8" customWidth="1"/>
  </cols>
  <sheetData>
    <row r="1" spans="1:35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05" t="s">
        <v>62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3" t="s">
        <v>48</v>
      </c>
      <c r="C4" s="35" t="s">
        <v>21</v>
      </c>
      <c r="D4" s="105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113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3"/>
      <c r="C5" s="35" t="s">
        <v>49</v>
      </c>
      <c r="D5" s="35" t="s">
        <v>50</v>
      </c>
      <c r="E5" s="35" t="s">
        <v>54</v>
      </c>
      <c r="F5" s="35" t="s">
        <v>55</v>
      </c>
      <c r="G5" s="112" t="s">
        <v>51</v>
      </c>
      <c r="H5" s="112" t="s">
        <v>52</v>
      </c>
      <c r="I5" s="112" t="s">
        <v>53</v>
      </c>
      <c r="J5" s="35" t="s">
        <v>63</v>
      </c>
      <c r="K5" s="112" t="s">
        <v>51</v>
      </c>
      <c r="L5" s="112" t="s">
        <v>52</v>
      </c>
      <c r="M5" s="112" t="s">
        <v>53</v>
      </c>
      <c r="N5" s="35" t="s">
        <v>64</v>
      </c>
      <c r="O5" s="112" t="s">
        <v>51</v>
      </c>
      <c r="P5" s="112" t="s">
        <v>52</v>
      </c>
      <c r="Q5" s="112" t="s">
        <v>53</v>
      </c>
      <c r="R5" s="10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>
      <c r="A6" s="47"/>
      <c r="B6" s="48"/>
      <c r="C6" s="47" t="s">
        <v>26</v>
      </c>
      <c r="D6" s="35"/>
      <c r="E6" s="35"/>
      <c r="F6" s="35">
        <v>14</v>
      </c>
      <c r="G6" s="103"/>
      <c r="H6" s="103"/>
      <c r="I6" s="103"/>
      <c r="J6" s="35">
        <v>28</v>
      </c>
      <c r="K6" s="103"/>
      <c r="L6" s="103"/>
      <c r="M6" s="103"/>
      <c r="N6" s="35">
        <v>28</v>
      </c>
      <c r="O6" s="103"/>
      <c r="P6" s="103"/>
      <c r="Q6" s="103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>
      <c r="A7" s="22">
        <v>1</v>
      </c>
      <c r="B7" s="72" t="s">
        <v>112</v>
      </c>
      <c r="C7" s="73" t="s">
        <v>113</v>
      </c>
      <c r="D7" s="42"/>
      <c r="E7" s="49"/>
      <c r="F7" s="42">
        <v>11</v>
      </c>
      <c r="G7" s="42">
        <f t="shared" ref="G7:G24" si="0">IF(F7&gt;=($F$6*0.7),1,0)</f>
        <v>1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22</v>
      </c>
      <c r="K7" s="42">
        <f t="shared" ref="K7:K24" si="3">IF(J7&gt;=($J$6*0.7),1,0)</f>
        <v>1</v>
      </c>
      <c r="L7" s="42">
        <f t="shared" ref="L7:L24" si="4">IF(J7&gt;=($J$6*0.8),1,0)</f>
        <v>0</v>
      </c>
      <c r="M7" s="42">
        <f t="shared" ref="M7:M24" si="5">IF(J7&gt;=($J$6*0.9),1,0)</f>
        <v>0</v>
      </c>
      <c r="N7" s="42">
        <v>22</v>
      </c>
      <c r="O7" s="42">
        <f t="shared" ref="O7:O24" si="6">IF(N7&gt;=($N$6*0.7),1,0)</f>
        <v>1</v>
      </c>
      <c r="P7" s="42">
        <f t="shared" ref="P7:P24" si="7">IF(N7&gt;=($N$6*0.8),1,0)</f>
        <v>0</v>
      </c>
      <c r="Q7" s="42">
        <f t="shared" ref="Q7:Q24" si="8">IF(N7&gt;=($N$6*0.9),1,0)</f>
        <v>0</v>
      </c>
      <c r="R7" s="40">
        <v>55</v>
      </c>
      <c r="S7" s="3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2">
        <v>2</v>
      </c>
      <c r="B8" s="72" t="s">
        <v>114</v>
      </c>
      <c r="C8" s="72" t="s">
        <v>115</v>
      </c>
      <c r="D8" s="42"/>
      <c r="E8" s="49"/>
      <c r="F8" s="42">
        <v>12</v>
      </c>
      <c r="G8" s="42">
        <f t="shared" si="0"/>
        <v>1</v>
      </c>
      <c r="H8" s="42">
        <f t="shared" si="1"/>
        <v>1</v>
      </c>
      <c r="I8" s="42">
        <f t="shared" si="2"/>
        <v>0</v>
      </c>
      <c r="J8" s="50">
        <v>23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42">
        <v>25</v>
      </c>
      <c r="O8" s="42">
        <f t="shared" si="6"/>
        <v>1</v>
      </c>
      <c r="P8" s="42">
        <f t="shared" si="7"/>
        <v>1</v>
      </c>
      <c r="Q8" s="42">
        <f t="shared" si="8"/>
        <v>0</v>
      </c>
      <c r="R8" s="40">
        <v>60</v>
      </c>
      <c r="S8" s="3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2">
        <v>3</v>
      </c>
      <c r="B9" s="74" t="s">
        <v>116</v>
      </c>
      <c r="C9" s="75" t="s">
        <v>117</v>
      </c>
      <c r="D9" s="42"/>
      <c r="E9" s="49"/>
      <c r="F9" s="42">
        <v>13</v>
      </c>
      <c r="G9" s="42">
        <f t="shared" si="0"/>
        <v>1</v>
      </c>
      <c r="H9" s="42">
        <f t="shared" si="1"/>
        <v>1</v>
      </c>
      <c r="I9" s="42">
        <f t="shared" si="2"/>
        <v>1</v>
      </c>
      <c r="J9" s="50">
        <v>26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42">
        <v>25</v>
      </c>
      <c r="O9" s="42">
        <f t="shared" si="6"/>
        <v>1</v>
      </c>
      <c r="P9" s="42">
        <f t="shared" si="7"/>
        <v>1</v>
      </c>
      <c r="Q9" s="42">
        <f t="shared" si="8"/>
        <v>0</v>
      </c>
      <c r="R9" s="40">
        <v>64</v>
      </c>
      <c r="S9" s="3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2">
        <v>4</v>
      </c>
      <c r="B10" s="74" t="s">
        <v>118</v>
      </c>
      <c r="C10" s="76" t="s">
        <v>119</v>
      </c>
      <c r="D10" s="42"/>
      <c r="E10" s="49"/>
      <c r="F10" s="42">
        <v>9</v>
      </c>
      <c r="G10" s="42">
        <f t="shared" si="0"/>
        <v>0</v>
      </c>
      <c r="H10" s="42">
        <f t="shared" si="1"/>
        <v>0</v>
      </c>
      <c r="I10" s="42">
        <f t="shared" si="2"/>
        <v>0</v>
      </c>
      <c r="J10" s="50">
        <v>24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42">
        <v>19</v>
      </c>
      <c r="O10" s="42">
        <f t="shared" si="6"/>
        <v>0</v>
      </c>
      <c r="P10" s="42">
        <f t="shared" si="7"/>
        <v>0</v>
      </c>
      <c r="Q10" s="42">
        <f t="shared" si="8"/>
        <v>0</v>
      </c>
      <c r="R10" s="40">
        <v>52</v>
      </c>
      <c r="S10" s="3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2">
        <v>5</v>
      </c>
      <c r="B11" s="74" t="s">
        <v>120</v>
      </c>
      <c r="C11" s="75" t="s">
        <v>121</v>
      </c>
      <c r="D11" s="42"/>
      <c r="E11" s="49"/>
      <c r="F11" s="42">
        <v>11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25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42">
        <v>23</v>
      </c>
      <c r="O11" s="42">
        <f t="shared" si="6"/>
        <v>1</v>
      </c>
      <c r="P11" s="42">
        <f t="shared" si="7"/>
        <v>1</v>
      </c>
      <c r="Q11" s="42">
        <f t="shared" si="8"/>
        <v>0</v>
      </c>
      <c r="R11" s="40">
        <v>59</v>
      </c>
      <c r="S11" s="3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2">
        <v>6</v>
      </c>
      <c r="B12" s="74" t="s">
        <v>122</v>
      </c>
      <c r="C12" s="75" t="s">
        <v>123</v>
      </c>
      <c r="D12" s="42"/>
      <c r="E12" s="49"/>
      <c r="F12" s="42">
        <v>14</v>
      </c>
      <c r="G12" s="42">
        <f t="shared" si="0"/>
        <v>1</v>
      </c>
      <c r="H12" s="42">
        <f t="shared" si="1"/>
        <v>1</v>
      </c>
      <c r="I12" s="42">
        <f t="shared" si="2"/>
        <v>1</v>
      </c>
      <c r="J12" s="50">
        <v>28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42">
        <v>27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40">
        <v>69</v>
      </c>
      <c r="S12" s="3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2">
        <v>7</v>
      </c>
      <c r="B13" s="74" t="s">
        <v>124</v>
      </c>
      <c r="C13" s="75" t="s">
        <v>125</v>
      </c>
      <c r="D13" s="42"/>
      <c r="E13" s="49"/>
      <c r="F13" s="42">
        <v>13</v>
      </c>
      <c r="G13" s="42">
        <f t="shared" si="0"/>
        <v>1</v>
      </c>
      <c r="H13" s="42">
        <f t="shared" si="1"/>
        <v>1</v>
      </c>
      <c r="I13" s="42">
        <f t="shared" si="2"/>
        <v>1</v>
      </c>
      <c r="J13" s="50">
        <v>24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42">
        <v>27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40">
        <v>64</v>
      </c>
      <c r="S13" s="3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2">
        <v>8</v>
      </c>
      <c r="B14" s="74" t="s">
        <v>126</v>
      </c>
      <c r="C14" s="76" t="s">
        <v>127</v>
      </c>
      <c r="D14" s="42"/>
      <c r="E14" s="49"/>
      <c r="F14" s="42">
        <v>12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23</v>
      </c>
      <c r="K14" s="42">
        <f t="shared" si="3"/>
        <v>1</v>
      </c>
      <c r="L14" s="42">
        <f t="shared" si="4"/>
        <v>1</v>
      </c>
      <c r="M14" s="42">
        <f t="shared" si="5"/>
        <v>0</v>
      </c>
      <c r="N14" s="42">
        <v>26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40">
        <v>61</v>
      </c>
      <c r="S14" s="3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2">
        <v>9</v>
      </c>
      <c r="B15" s="74" t="s">
        <v>128</v>
      </c>
      <c r="C15" s="75" t="s">
        <v>129</v>
      </c>
      <c r="D15" s="42"/>
      <c r="E15" s="49"/>
      <c r="F15" s="42">
        <v>14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42">
        <v>28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40">
        <v>70</v>
      </c>
      <c r="S15" s="3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2">
        <v>10</v>
      </c>
      <c r="B16" s="74" t="s">
        <v>130</v>
      </c>
      <c r="C16" s="75" t="s">
        <v>131</v>
      </c>
      <c r="D16" s="42"/>
      <c r="E16" s="49"/>
      <c r="F16" s="42">
        <v>12</v>
      </c>
      <c r="G16" s="42">
        <f t="shared" si="0"/>
        <v>1</v>
      </c>
      <c r="H16" s="42">
        <f t="shared" si="1"/>
        <v>1</v>
      </c>
      <c r="I16" s="42">
        <f t="shared" si="2"/>
        <v>0</v>
      </c>
      <c r="J16" s="50">
        <v>25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42">
        <v>26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40">
        <v>63</v>
      </c>
      <c r="S16" s="3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2">
        <v>11</v>
      </c>
      <c r="B17" s="74" t="s">
        <v>132</v>
      </c>
      <c r="C17" s="75" t="s">
        <v>133</v>
      </c>
      <c r="D17" s="42"/>
      <c r="E17" s="49"/>
      <c r="F17" s="42">
        <v>12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25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42">
        <v>23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40">
        <v>60</v>
      </c>
      <c r="S17" s="3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2">
        <v>12</v>
      </c>
      <c r="B18" s="74" t="s">
        <v>134</v>
      </c>
      <c r="C18" s="75" t="s">
        <v>135</v>
      </c>
      <c r="D18" s="42"/>
      <c r="E18" s="49"/>
      <c r="F18" s="42">
        <v>11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22</v>
      </c>
      <c r="K18" s="42">
        <f t="shared" si="3"/>
        <v>1</v>
      </c>
      <c r="L18" s="42">
        <f t="shared" si="4"/>
        <v>0</v>
      </c>
      <c r="M18" s="42">
        <f t="shared" si="5"/>
        <v>0</v>
      </c>
      <c r="N18" s="42">
        <v>23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40">
        <v>56</v>
      </c>
      <c r="S18" s="3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2">
        <v>13</v>
      </c>
      <c r="B19" s="74" t="s">
        <v>136</v>
      </c>
      <c r="C19" s="75" t="s">
        <v>137</v>
      </c>
      <c r="D19" s="42"/>
      <c r="E19" s="49"/>
      <c r="F19" s="42">
        <v>12</v>
      </c>
      <c r="G19" s="42">
        <f t="shared" si="0"/>
        <v>1</v>
      </c>
      <c r="H19" s="42">
        <f t="shared" si="1"/>
        <v>1</v>
      </c>
      <c r="I19" s="42">
        <f t="shared" si="2"/>
        <v>0</v>
      </c>
      <c r="J19" s="50">
        <v>21</v>
      </c>
      <c r="K19" s="42">
        <f t="shared" si="3"/>
        <v>1</v>
      </c>
      <c r="L19" s="42">
        <f t="shared" si="4"/>
        <v>0</v>
      </c>
      <c r="M19" s="42">
        <f t="shared" si="5"/>
        <v>0</v>
      </c>
      <c r="N19" s="42">
        <v>26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40">
        <v>59</v>
      </c>
      <c r="S19" s="3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>
      <c r="A20" s="22">
        <v>14</v>
      </c>
      <c r="B20" s="74" t="s">
        <v>138</v>
      </c>
      <c r="C20" s="75" t="s">
        <v>139</v>
      </c>
      <c r="D20" s="42"/>
      <c r="E20" s="49"/>
      <c r="F20" s="42">
        <v>11</v>
      </c>
      <c r="G20" s="42">
        <f t="shared" si="0"/>
        <v>1</v>
      </c>
      <c r="H20" s="42">
        <f t="shared" si="1"/>
        <v>0</v>
      </c>
      <c r="I20" s="42">
        <f t="shared" si="2"/>
        <v>0</v>
      </c>
      <c r="J20" s="50">
        <v>27</v>
      </c>
      <c r="K20" s="42">
        <f t="shared" si="3"/>
        <v>1</v>
      </c>
      <c r="L20" s="42">
        <f t="shared" si="4"/>
        <v>1</v>
      </c>
      <c r="M20" s="42">
        <f t="shared" si="5"/>
        <v>1</v>
      </c>
      <c r="N20" s="42">
        <v>22</v>
      </c>
      <c r="O20" s="42">
        <f t="shared" si="6"/>
        <v>1</v>
      </c>
      <c r="P20" s="42">
        <f t="shared" si="7"/>
        <v>0</v>
      </c>
      <c r="Q20" s="42">
        <f t="shared" si="8"/>
        <v>0</v>
      </c>
      <c r="R20" s="40">
        <v>60</v>
      </c>
      <c r="S20" s="3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>
      <c r="A21" s="22">
        <v>15</v>
      </c>
      <c r="B21" s="74" t="s">
        <v>140</v>
      </c>
      <c r="C21" s="75" t="s">
        <v>141</v>
      </c>
      <c r="D21" s="42"/>
      <c r="E21" s="49"/>
      <c r="F21" s="42">
        <v>10</v>
      </c>
      <c r="G21" s="42">
        <f t="shared" si="0"/>
        <v>1</v>
      </c>
      <c r="H21" s="42">
        <f t="shared" si="1"/>
        <v>0</v>
      </c>
      <c r="I21" s="42">
        <f t="shared" si="2"/>
        <v>0</v>
      </c>
      <c r="J21" s="50">
        <v>26</v>
      </c>
      <c r="K21" s="42">
        <f t="shared" si="3"/>
        <v>1</v>
      </c>
      <c r="L21" s="42">
        <f t="shared" si="4"/>
        <v>1</v>
      </c>
      <c r="M21" s="42">
        <f t="shared" si="5"/>
        <v>1</v>
      </c>
      <c r="N21" s="42">
        <v>23</v>
      </c>
      <c r="O21" s="42">
        <f t="shared" si="6"/>
        <v>1</v>
      </c>
      <c r="P21" s="42">
        <f t="shared" si="7"/>
        <v>1</v>
      </c>
      <c r="Q21" s="42">
        <f t="shared" si="8"/>
        <v>0</v>
      </c>
      <c r="R21" s="40">
        <v>59</v>
      </c>
      <c r="S21" s="3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>
      <c r="A22" s="22">
        <v>16</v>
      </c>
      <c r="B22" s="74" t="s">
        <v>142</v>
      </c>
      <c r="C22" s="77" t="s">
        <v>143</v>
      </c>
      <c r="D22" s="42"/>
      <c r="E22" s="49"/>
      <c r="F22" s="42">
        <v>9</v>
      </c>
      <c r="G22" s="42">
        <f t="shared" si="0"/>
        <v>0</v>
      </c>
      <c r="H22" s="42">
        <f t="shared" si="1"/>
        <v>0</v>
      </c>
      <c r="I22" s="42">
        <f t="shared" si="2"/>
        <v>0</v>
      </c>
      <c r="J22" s="50">
        <v>23</v>
      </c>
      <c r="K22" s="42">
        <f t="shared" si="3"/>
        <v>1</v>
      </c>
      <c r="L22" s="42">
        <f t="shared" si="4"/>
        <v>1</v>
      </c>
      <c r="M22" s="42">
        <f t="shared" si="5"/>
        <v>0</v>
      </c>
      <c r="N22" s="42">
        <v>25</v>
      </c>
      <c r="O22" s="42">
        <f t="shared" si="6"/>
        <v>1</v>
      </c>
      <c r="P22" s="42">
        <f t="shared" si="7"/>
        <v>1</v>
      </c>
      <c r="Q22" s="42">
        <f t="shared" si="8"/>
        <v>0</v>
      </c>
      <c r="R22" s="40">
        <v>57</v>
      </c>
      <c r="S22" s="3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>
      <c r="A23" s="22">
        <v>17</v>
      </c>
      <c r="B23" s="74" t="s">
        <v>144</v>
      </c>
      <c r="C23" s="75" t="s">
        <v>145</v>
      </c>
      <c r="D23" s="42"/>
      <c r="E23" s="49"/>
      <c r="F23" s="42">
        <v>13</v>
      </c>
      <c r="G23" s="42">
        <f t="shared" si="0"/>
        <v>1</v>
      </c>
      <c r="H23" s="42">
        <f t="shared" si="1"/>
        <v>1</v>
      </c>
      <c r="I23" s="42">
        <f t="shared" si="2"/>
        <v>1</v>
      </c>
      <c r="J23" s="50">
        <v>25</v>
      </c>
      <c r="K23" s="42">
        <f t="shared" si="3"/>
        <v>1</v>
      </c>
      <c r="L23" s="42">
        <f t="shared" si="4"/>
        <v>1</v>
      </c>
      <c r="M23" s="42">
        <f t="shared" si="5"/>
        <v>0</v>
      </c>
      <c r="N23" s="42">
        <v>26</v>
      </c>
      <c r="O23" s="42">
        <f t="shared" si="6"/>
        <v>1</v>
      </c>
      <c r="P23" s="42">
        <f t="shared" si="7"/>
        <v>1</v>
      </c>
      <c r="Q23" s="42">
        <f t="shared" si="8"/>
        <v>1</v>
      </c>
      <c r="R23" s="40">
        <v>64</v>
      </c>
      <c r="S23" s="3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>
      <c r="A24" s="22">
        <v>18</v>
      </c>
      <c r="B24" s="75" t="s">
        <v>146</v>
      </c>
      <c r="C24" s="75" t="s">
        <v>147</v>
      </c>
      <c r="D24" s="42"/>
      <c r="E24" s="49"/>
      <c r="F24" s="42">
        <v>11</v>
      </c>
      <c r="G24" s="42">
        <f t="shared" si="0"/>
        <v>1</v>
      </c>
      <c r="H24" s="42">
        <f t="shared" si="1"/>
        <v>0</v>
      </c>
      <c r="I24" s="42">
        <f t="shared" si="2"/>
        <v>0</v>
      </c>
      <c r="J24" s="50">
        <v>24</v>
      </c>
      <c r="K24" s="42">
        <f t="shared" si="3"/>
        <v>1</v>
      </c>
      <c r="L24" s="42">
        <f t="shared" si="4"/>
        <v>1</v>
      </c>
      <c r="M24" s="42">
        <f t="shared" si="5"/>
        <v>0</v>
      </c>
      <c r="N24" s="42">
        <v>24</v>
      </c>
      <c r="O24" s="42">
        <f t="shared" si="6"/>
        <v>1</v>
      </c>
      <c r="P24" s="42">
        <f t="shared" si="7"/>
        <v>1</v>
      </c>
      <c r="Q24" s="42">
        <f t="shared" si="8"/>
        <v>0</v>
      </c>
      <c r="R24" s="40">
        <v>59</v>
      </c>
      <c r="S24" s="3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16</v>
      </c>
      <c r="H25" s="40">
        <f>SUM(H7:H24)</f>
        <v>10</v>
      </c>
      <c r="I25" s="40">
        <f>SUM(I7:I24)</f>
        <v>5</v>
      </c>
      <c r="J25" s="40"/>
      <c r="K25" s="40">
        <f>SUM(K7:K24)</f>
        <v>18</v>
      </c>
      <c r="L25" s="40">
        <f>SUM(L7:L24)</f>
        <v>15</v>
      </c>
      <c r="M25" s="40">
        <f>SUM(M7:M24)</f>
        <v>5</v>
      </c>
      <c r="N25" s="40"/>
      <c r="O25" s="40">
        <f>SUM(O7:O24)</f>
        <v>17</v>
      </c>
      <c r="P25" s="40">
        <f>SUM(P7:P24)</f>
        <v>15</v>
      </c>
      <c r="Q25" s="40">
        <f>SUM(Q7:Q24)</f>
        <v>7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0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3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94"/>
  <sheetViews>
    <sheetView workbookViewId="0">
      <selection activeCell="E3" sqref="E3:E20"/>
    </sheetView>
  </sheetViews>
  <sheetFormatPr baseColWidth="10" defaultColWidth="12.6640625" defaultRowHeight="15" customHeight="1"/>
  <cols>
    <col min="1" max="1" width="8.6640625" customWidth="1"/>
    <col min="2" max="2" width="20.6640625" customWidth="1"/>
    <col min="3" max="3" width="32.6640625" customWidth="1"/>
    <col min="4" max="4" width="10.6640625" customWidth="1"/>
    <col min="5" max="5" width="11.5" customWidth="1"/>
  </cols>
  <sheetData>
    <row r="1" spans="1:5" ht="13.5" customHeight="1">
      <c r="A1" s="115" t="s">
        <v>65</v>
      </c>
      <c r="B1" s="100"/>
      <c r="C1" s="100"/>
      <c r="D1" s="100"/>
      <c r="E1" s="100"/>
    </row>
    <row r="2" spans="1:5" ht="75.75" customHeight="1">
      <c r="A2" s="44" t="s">
        <v>57</v>
      </c>
      <c r="B2" s="44" t="s">
        <v>58</v>
      </c>
      <c r="C2" s="44" t="s">
        <v>59</v>
      </c>
      <c r="D2" s="31" t="s">
        <v>60</v>
      </c>
      <c r="E2" s="69" t="s">
        <v>61</v>
      </c>
    </row>
    <row r="3" spans="1:5" ht="16.5" customHeight="1">
      <c r="A3" s="22">
        <v>1</v>
      </c>
      <c r="B3" s="71" t="s">
        <v>112</v>
      </c>
      <c r="C3" s="80" t="s">
        <v>113</v>
      </c>
      <c r="D3" s="68">
        <v>55</v>
      </c>
      <c r="E3" s="71" t="str">
        <f>IF(D3&lt;=56,"Y","N")</f>
        <v>Y</v>
      </c>
    </row>
    <row r="4" spans="1:5" ht="16.5" customHeight="1">
      <c r="A4" s="22">
        <v>2</v>
      </c>
      <c r="B4" s="71" t="s">
        <v>114</v>
      </c>
      <c r="C4" s="71" t="s">
        <v>115</v>
      </c>
      <c r="D4" s="68">
        <v>60</v>
      </c>
      <c r="E4" s="71" t="str">
        <f t="shared" ref="E4:E20" si="0">IF(D4&lt;=56,"Y","N")</f>
        <v>N</v>
      </c>
    </row>
    <row r="5" spans="1:5" ht="16.5" customHeight="1">
      <c r="A5" s="22">
        <v>3</v>
      </c>
      <c r="B5" s="81" t="s">
        <v>116</v>
      </c>
      <c r="C5" s="82" t="s">
        <v>117</v>
      </c>
      <c r="D5" s="68">
        <v>64</v>
      </c>
      <c r="E5" s="71" t="str">
        <f t="shared" si="0"/>
        <v>N</v>
      </c>
    </row>
    <row r="6" spans="1:5" ht="16.5" customHeight="1">
      <c r="A6" s="22">
        <v>4</v>
      </c>
      <c r="B6" s="81" t="s">
        <v>118</v>
      </c>
      <c r="C6" s="83" t="s">
        <v>119</v>
      </c>
      <c r="D6" s="68">
        <v>52</v>
      </c>
      <c r="E6" s="71" t="str">
        <f t="shared" si="0"/>
        <v>Y</v>
      </c>
    </row>
    <row r="7" spans="1:5" ht="16.5" customHeight="1">
      <c r="A7" s="22">
        <v>5</v>
      </c>
      <c r="B7" s="81" t="s">
        <v>120</v>
      </c>
      <c r="C7" s="82" t="s">
        <v>121</v>
      </c>
      <c r="D7" s="68">
        <v>59</v>
      </c>
      <c r="E7" s="71" t="str">
        <f t="shared" si="0"/>
        <v>N</v>
      </c>
    </row>
    <row r="8" spans="1:5" ht="16.5" customHeight="1">
      <c r="A8" s="22">
        <v>6</v>
      </c>
      <c r="B8" s="81" t="s">
        <v>122</v>
      </c>
      <c r="C8" s="82" t="s">
        <v>123</v>
      </c>
      <c r="D8" s="68">
        <v>69</v>
      </c>
      <c r="E8" s="71" t="str">
        <f t="shared" si="0"/>
        <v>N</v>
      </c>
    </row>
    <row r="9" spans="1:5" ht="16.5" customHeight="1">
      <c r="A9" s="22">
        <v>7</v>
      </c>
      <c r="B9" s="81" t="s">
        <v>124</v>
      </c>
      <c r="C9" s="82" t="s">
        <v>125</v>
      </c>
      <c r="D9" s="68">
        <v>64</v>
      </c>
      <c r="E9" s="71" t="str">
        <f t="shared" si="0"/>
        <v>N</v>
      </c>
    </row>
    <row r="10" spans="1:5" ht="16.5" customHeight="1">
      <c r="A10" s="22">
        <v>8</v>
      </c>
      <c r="B10" s="81" t="s">
        <v>126</v>
      </c>
      <c r="C10" s="83" t="s">
        <v>127</v>
      </c>
      <c r="D10" s="68">
        <v>61</v>
      </c>
      <c r="E10" s="71" t="str">
        <f t="shared" si="0"/>
        <v>N</v>
      </c>
    </row>
    <row r="11" spans="1:5" ht="16.5" customHeight="1">
      <c r="A11" s="22">
        <v>9</v>
      </c>
      <c r="B11" s="81" t="s">
        <v>128</v>
      </c>
      <c r="C11" s="82" t="s">
        <v>129</v>
      </c>
      <c r="D11" s="68">
        <v>70</v>
      </c>
      <c r="E11" s="71" t="str">
        <f t="shared" si="0"/>
        <v>N</v>
      </c>
    </row>
    <row r="12" spans="1:5" ht="16.5" customHeight="1">
      <c r="A12" s="22">
        <v>10</v>
      </c>
      <c r="B12" s="81" t="s">
        <v>130</v>
      </c>
      <c r="C12" s="82" t="s">
        <v>131</v>
      </c>
      <c r="D12" s="68">
        <v>63</v>
      </c>
      <c r="E12" s="71" t="str">
        <f t="shared" si="0"/>
        <v>N</v>
      </c>
    </row>
    <row r="13" spans="1:5" ht="16.5" customHeight="1">
      <c r="A13" s="22">
        <v>11</v>
      </c>
      <c r="B13" s="81" t="s">
        <v>132</v>
      </c>
      <c r="C13" s="82" t="s">
        <v>133</v>
      </c>
      <c r="D13" s="68">
        <v>60</v>
      </c>
      <c r="E13" s="71" t="str">
        <f t="shared" si="0"/>
        <v>N</v>
      </c>
    </row>
    <row r="14" spans="1:5" ht="16.5" customHeight="1">
      <c r="A14" s="22">
        <v>12</v>
      </c>
      <c r="B14" s="81" t="s">
        <v>134</v>
      </c>
      <c r="C14" s="82" t="s">
        <v>135</v>
      </c>
      <c r="D14" s="68">
        <v>56</v>
      </c>
      <c r="E14" s="71" t="str">
        <f t="shared" si="0"/>
        <v>Y</v>
      </c>
    </row>
    <row r="15" spans="1:5" ht="16.5" customHeight="1">
      <c r="A15" s="22">
        <v>13</v>
      </c>
      <c r="B15" s="81" t="s">
        <v>136</v>
      </c>
      <c r="C15" s="82" t="s">
        <v>137</v>
      </c>
      <c r="D15" s="68">
        <v>59</v>
      </c>
      <c r="E15" s="71" t="str">
        <f t="shared" si="0"/>
        <v>N</v>
      </c>
    </row>
    <row r="16" spans="1:5" ht="16.5" customHeight="1">
      <c r="A16" s="22">
        <v>14</v>
      </c>
      <c r="B16" s="81" t="s">
        <v>138</v>
      </c>
      <c r="C16" s="82" t="s">
        <v>139</v>
      </c>
      <c r="D16" s="68">
        <v>60</v>
      </c>
      <c r="E16" s="71" t="str">
        <f t="shared" si="0"/>
        <v>N</v>
      </c>
    </row>
    <row r="17" spans="1:5" ht="16.5" customHeight="1">
      <c r="A17" s="22">
        <v>15</v>
      </c>
      <c r="B17" s="81" t="s">
        <v>140</v>
      </c>
      <c r="C17" s="82" t="s">
        <v>141</v>
      </c>
      <c r="D17" s="68">
        <v>59</v>
      </c>
      <c r="E17" s="71" t="str">
        <f t="shared" si="0"/>
        <v>N</v>
      </c>
    </row>
    <row r="18" spans="1:5" ht="16.5" customHeight="1">
      <c r="A18" s="22">
        <v>16</v>
      </c>
      <c r="B18" s="81" t="s">
        <v>142</v>
      </c>
      <c r="C18" s="84" t="s">
        <v>143</v>
      </c>
      <c r="D18" s="68">
        <v>57</v>
      </c>
      <c r="E18" s="71" t="str">
        <f t="shared" si="0"/>
        <v>N</v>
      </c>
    </row>
    <row r="19" spans="1:5" ht="16.5" customHeight="1">
      <c r="A19" s="22">
        <v>17</v>
      </c>
      <c r="B19" s="81" t="s">
        <v>144</v>
      </c>
      <c r="C19" s="82" t="s">
        <v>145</v>
      </c>
      <c r="D19" s="68">
        <v>64</v>
      </c>
      <c r="E19" s="71" t="str">
        <f t="shared" si="0"/>
        <v>N</v>
      </c>
    </row>
    <row r="20" spans="1:5" ht="28.5" customHeight="1">
      <c r="A20" s="22">
        <v>18</v>
      </c>
      <c r="B20" s="82" t="s">
        <v>146</v>
      </c>
      <c r="C20" s="82" t="s">
        <v>147</v>
      </c>
      <c r="D20" s="68">
        <v>59</v>
      </c>
      <c r="E20" s="71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4"/>
  <sheetViews>
    <sheetView topLeftCell="E6" workbookViewId="0">
      <selection activeCell="P10" sqref="P10:P27"/>
    </sheetView>
  </sheetViews>
  <sheetFormatPr baseColWidth="10" defaultColWidth="12.6640625" defaultRowHeight="15" customHeight="1"/>
  <cols>
    <col min="1" max="1" width="5.6640625" customWidth="1"/>
    <col min="2" max="2" width="13.5" customWidth="1"/>
    <col min="3" max="3" width="27.83203125" customWidth="1"/>
    <col min="4" max="4" width="14.33203125" customWidth="1"/>
    <col min="5" max="13" width="12.1640625" customWidth="1"/>
    <col min="14" max="15" width="8" customWidth="1"/>
    <col min="16" max="25" width="7.6640625" customWidth="1"/>
  </cols>
  <sheetData>
    <row r="1" spans="1:26" ht="19.5" customHeight="1">
      <c r="A1" s="105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26" ht="19.5" customHeight="1">
      <c r="A2" s="105" t="s">
        <v>66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26" ht="19.5" customHeight="1">
      <c r="A3" s="105" t="s">
        <v>171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26" ht="19.5" customHeight="1">
      <c r="A4" s="105" t="s">
        <v>152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6" ht="19.5" customHeight="1">
      <c r="A5" s="113" t="s">
        <v>19</v>
      </c>
      <c r="B5" s="112" t="s">
        <v>20</v>
      </c>
      <c r="C5" s="35" t="s">
        <v>21</v>
      </c>
      <c r="D5" s="113" t="s">
        <v>155</v>
      </c>
      <c r="E5" s="113" t="s">
        <v>156</v>
      </c>
      <c r="F5" s="113" t="s">
        <v>157</v>
      </c>
      <c r="G5" s="113" t="s">
        <v>158</v>
      </c>
      <c r="H5" s="113" t="s">
        <v>159</v>
      </c>
      <c r="I5" s="105" t="s">
        <v>67</v>
      </c>
      <c r="J5" s="88"/>
      <c r="K5" s="88"/>
      <c r="L5" s="88"/>
      <c r="M5" s="89"/>
      <c r="N5" s="113" t="s">
        <v>24</v>
      </c>
      <c r="O5" s="113" t="s">
        <v>24</v>
      </c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ht="19.5" customHeight="1">
      <c r="A6" s="114"/>
      <c r="B6" s="114"/>
      <c r="C6" s="35" t="s">
        <v>49</v>
      </c>
      <c r="D6" s="103"/>
      <c r="E6" s="103"/>
      <c r="F6" s="103"/>
      <c r="G6" s="103"/>
      <c r="H6" s="103"/>
      <c r="I6" s="113" t="s">
        <v>155</v>
      </c>
      <c r="J6" s="113" t="s">
        <v>156</v>
      </c>
      <c r="K6" s="113" t="s">
        <v>157</v>
      </c>
      <c r="L6" s="113" t="s">
        <v>158</v>
      </c>
      <c r="M6" s="113" t="s">
        <v>159</v>
      </c>
      <c r="N6" s="114"/>
      <c r="O6" s="11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4"/>
      <c r="B7" s="114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03"/>
      <c r="J7" s="103"/>
      <c r="K7" s="103"/>
      <c r="L7" s="103"/>
      <c r="M7" s="103"/>
      <c r="N7" s="103"/>
      <c r="O7" s="10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03"/>
      <c r="B8" s="103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16">
        <v>0.75</v>
      </c>
      <c r="J8" s="116">
        <v>0.75</v>
      </c>
      <c r="K8" s="116">
        <v>0.75</v>
      </c>
      <c r="L8" s="116">
        <v>0.75</v>
      </c>
      <c r="M8" s="116">
        <v>0.75</v>
      </c>
      <c r="N8" s="113">
        <f>SUM(D8:H8)</f>
        <v>140</v>
      </c>
      <c r="O8" s="11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5" t="s">
        <v>29</v>
      </c>
      <c r="B9" s="88"/>
      <c r="C9" s="89"/>
      <c r="D9" s="52">
        <v>0.75</v>
      </c>
      <c r="E9" s="52">
        <v>0.75</v>
      </c>
      <c r="F9" s="52">
        <v>0.75</v>
      </c>
      <c r="G9" s="52">
        <v>0.75</v>
      </c>
      <c r="H9" s="52">
        <v>0.75</v>
      </c>
      <c r="I9" s="103"/>
      <c r="J9" s="103"/>
      <c r="K9" s="103"/>
      <c r="L9" s="103"/>
      <c r="M9" s="103"/>
      <c r="N9" s="103"/>
      <c r="O9" s="103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2">
        <v>1</v>
      </c>
      <c r="B10" s="65" t="s">
        <v>75</v>
      </c>
      <c r="C10" s="66" t="s">
        <v>76</v>
      </c>
      <c r="D10" s="37">
        <f>' MID Term 1'!D7</f>
        <v>18</v>
      </c>
      <c r="E10" s="37">
        <f>' MID Term 1'!H7</f>
        <v>18</v>
      </c>
      <c r="F10" s="37">
        <f>' MID Term 1'!L7+'MID Term 2'!F7</f>
        <v>21</v>
      </c>
      <c r="G10" s="53">
        <f>'MID Term 2'!J7</f>
        <v>22</v>
      </c>
      <c r="H10" s="37">
        <f>'MID Term 2'!N7</f>
        <v>22</v>
      </c>
      <c r="I10" s="37">
        <f t="shared" ref="I10:I27" si="0">IF((D10/$D$8)&gt;=$I$8,1,0)</f>
        <v>0</v>
      </c>
      <c r="J10" s="37">
        <f t="shared" ref="J10:J27" si="1">IF((E10/$E$8)&gt;=$J$8,1,0)</f>
        <v>0</v>
      </c>
      <c r="K10" s="37">
        <f t="shared" ref="K10:K27" si="2">IF((F10/$F$8)&gt;=$K$8,1,0)</f>
        <v>1</v>
      </c>
      <c r="L10" s="37">
        <f t="shared" ref="L10:L27" si="3">IF((G10/$G$8)&gt;=$L$8,1,0)</f>
        <v>1</v>
      </c>
      <c r="M10" s="37">
        <f t="shared" ref="M10:M27" si="4">IF((H10/$H$8)&gt;=$M$8,1,0)</f>
        <v>1</v>
      </c>
      <c r="N10" s="37">
        <f t="shared" ref="N10:N27" si="5">SUM(D10:H10)</f>
        <v>101</v>
      </c>
      <c r="O10" s="37">
        <f t="shared" ref="O10:O27" si="6">ROUND(N10/2,0)</f>
        <v>51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2">
        <v>2</v>
      </c>
      <c r="B11" s="67" t="s">
        <v>77</v>
      </c>
      <c r="C11" s="66" t="s">
        <v>78</v>
      </c>
      <c r="D11" s="37">
        <f>' MID Term 1'!D8</f>
        <v>21</v>
      </c>
      <c r="E11" s="37">
        <f>' MID Term 1'!H8</f>
        <v>24</v>
      </c>
      <c r="F11" s="37">
        <f>' MID Term 1'!L8+'MID Term 2'!F8</f>
        <v>22</v>
      </c>
      <c r="G11" s="53">
        <f>'MID Term 2'!J8</f>
        <v>23</v>
      </c>
      <c r="H11" s="37">
        <f>'MID Term 2'!N8</f>
        <v>25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115</v>
      </c>
      <c r="O11" s="37">
        <f t="shared" si="6"/>
        <v>58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2">
        <v>3</v>
      </c>
      <c r="B12" s="67" t="s">
        <v>79</v>
      </c>
      <c r="C12" s="66" t="s">
        <v>80</v>
      </c>
      <c r="D12" s="37">
        <f>' MID Term 1'!D9</f>
        <v>24</v>
      </c>
      <c r="E12" s="37">
        <f>' MID Term 1'!H9</f>
        <v>26</v>
      </c>
      <c r="F12" s="37">
        <f>' MID Term 1'!L9+'MID Term 2'!F9</f>
        <v>24</v>
      </c>
      <c r="G12" s="53">
        <f>'MID Term 2'!J9</f>
        <v>26</v>
      </c>
      <c r="H12" s="37">
        <f>'MID Term 2'!N9</f>
        <v>25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125</v>
      </c>
      <c r="O12" s="37">
        <f t="shared" si="6"/>
        <v>63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5"/>
    </row>
    <row r="13" spans="1:26" ht="19.5" customHeight="1">
      <c r="A13" s="22">
        <v>4</v>
      </c>
      <c r="B13" s="67" t="s">
        <v>81</v>
      </c>
      <c r="C13" s="66" t="s">
        <v>82</v>
      </c>
      <c r="D13" s="37">
        <f>' MID Term 1'!D10</f>
        <v>21</v>
      </c>
      <c r="E13" s="37">
        <f>' MID Term 1'!H10</f>
        <v>20</v>
      </c>
      <c r="F13" s="37">
        <f>' MID Term 1'!L10+'MID Term 2'!F10</f>
        <v>18</v>
      </c>
      <c r="G13" s="53">
        <f>'MID Term 2'!J10</f>
        <v>24</v>
      </c>
      <c r="H13" s="37">
        <f>'MID Term 2'!N10</f>
        <v>19</v>
      </c>
      <c r="I13" s="37">
        <f t="shared" si="0"/>
        <v>1</v>
      </c>
      <c r="J13" s="37">
        <f t="shared" si="1"/>
        <v>0</v>
      </c>
      <c r="K13" s="37">
        <f t="shared" si="2"/>
        <v>0</v>
      </c>
      <c r="L13" s="37">
        <f t="shared" si="3"/>
        <v>1</v>
      </c>
      <c r="M13" s="37">
        <f t="shared" si="4"/>
        <v>0</v>
      </c>
      <c r="N13" s="37">
        <f t="shared" si="5"/>
        <v>102</v>
      </c>
      <c r="O13" s="37">
        <f t="shared" si="6"/>
        <v>51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</row>
    <row r="14" spans="1:26" ht="19.5" customHeight="1">
      <c r="A14" s="22">
        <v>5</v>
      </c>
      <c r="B14" s="67" t="s">
        <v>83</v>
      </c>
      <c r="C14" s="66" t="s">
        <v>84</v>
      </c>
      <c r="D14" s="37">
        <f>' MID Term 1'!D11</f>
        <v>22</v>
      </c>
      <c r="E14" s="37">
        <f>' MID Term 1'!H11</f>
        <v>23</v>
      </c>
      <c r="F14" s="37">
        <f>' MID Term 1'!L11+'MID Term 2'!F11</f>
        <v>23</v>
      </c>
      <c r="G14" s="53">
        <f>'MID Term 2'!J11</f>
        <v>25</v>
      </c>
      <c r="H14" s="37">
        <f>'MID Term 2'!N11</f>
        <v>23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116</v>
      </c>
      <c r="O14" s="37">
        <f t="shared" si="6"/>
        <v>58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</row>
    <row r="15" spans="1:26" ht="19.5" customHeight="1">
      <c r="A15" s="22">
        <v>6</v>
      </c>
      <c r="B15" s="67" t="s">
        <v>85</v>
      </c>
      <c r="C15" s="66" t="s">
        <v>86</v>
      </c>
      <c r="D15" s="37">
        <f>' MID Term 1'!D12</f>
        <v>27</v>
      </c>
      <c r="E15" s="37">
        <f>' MID Term 1'!H12</f>
        <v>27</v>
      </c>
      <c r="F15" s="37">
        <f>' MID Term 1'!L12+'MID Term 2'!F12</f>
        <v>26</v>
      </c>
      <c r="G15" s="53">
        <f>'MID Term 2'!J12</f>
        <v>28</v>
      </c>
      <c r="H15" s="37">
        <f>'MID Term 2'!N12</f>
        <v>27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135</v>
      </c>
      <c r="O15" s="37">
        <f t="shared" si="6"/>
        <v>68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</row>
    <row r="16" spans="1:26" ht="19.5" customHeight="1">
      <c r="A16" s="22">
        <v>7</v>
      </c>
      <c r="B16" s="67" t="s">
        <v>87</v>
      </c>
      <c r="C16" s="66" t="s">
        <v>88</v>
      </c>
      <c r="D16" s="37">
        <f>' MID Term 1'!D13</f>
        <v>25</v>
      </c>
      <c r="E16" s="37">
        <f>' MID Term 1'!H13</f>
        <v>26</v>
      </c>
      <c r="F16" s="37">
        <f>' MID Term 1'!L13+'MID Term 2'!F13</f>
        <v>20</v>
      </c>
      <c r="G16" s="53">
        <f>'MID Term 2'!J13</f>
        <v>24</v>
      </c>
      <c r="H16" s="37">
        <f>'MID Term 2'!N13</f>
        <v>27</v>
      </c>
      <c r="I16" s="37">
        <f t="shared" si="0"/>
        <v>1</v>
      </c>
      <c r="J16" s="37">
        <f t="shared" si="1"/>
        <v>1</v>
      </c>
      <c r="K16" s="37">
        <f t="shared" si="2"/>
        <v>0</v>
      </c>
      <c r="L16" s="37">
        <f t="shared" si="3"/>
        <v>1</v>
      </c>
      <c r="M16" s="37">
        <f t="shared" si="4"/>
        <v>1</v>
      </c>
      <c r="N16" s="37">
        <f t="shared" si="5"/>
        <v>122</v>
      </c>
      <c r="O16" s="37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</row>
    <row r="17" spans="1:26" ht="19.5" customHeight="1">
      <c r="A17" s="22">
        <v>8</v>
      </c>
      <c r="B17" s="67" t="s">
        <v>89</v>
      </c>
      <c r="C17" s="66" t="s">
        <v>90</v>
      </c>
      <c r="D17" s="37">
        <f>' MID Term 1'!D14</f>
        <v>24</v>
      </c>
      <c r="E17" s="37">
        <f>' MID Term 1'!H14</f>
        <v>27</v>
      </c>
      <c r="F17" s="37">
        <f>' MID Term 1'!L14+'MID Term 2'!F14</f>
        <v>25</v>
      </c>
      <c r="G17" s="53">
        <f>'MID Term 2'!J14</f>
        <v>23</v>
      </c>
      <c r="H17" s="37">
        <f>'MID Term 2'!N14</f>
        <v>26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125</v>
      </c>
      <c r="O17" s="37">
        <f t="shared" si="6"/>
        <v>63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5"/>
    </row>
    <row r="18" spans="1:26" ht="19.5" customHeight="1">
      <c r="A18" s="22">
        <v>9</v>
      </c>
      <c r="B18" s="67" t="s">
        <v>91</v>
      </c>
      <c r="C18" s="66" t="s">
        <v>92</v>
      </c>
      <c r="D18" s="37">
        <f>' MID Term 1'!D15</f>
        <v>28</v>
      </c>
      <c r="E18" s="37">
        <f>' MID Term 1'!H15</f>
        <v>28</v>
      </c>
      <c r="F18" s="37">
        <f>' MID Term 1'!L15+'MID Term 2'!F15</f>
        <v>28</v>
      </c>
      <c r="G18" s="53">
        <f>'MID Term 2'!J15</f>
        <v>28</v>
      </c>
      <c r="H18" s="37">
        <f>'MID Term 2'!N15</f>
        <v>28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5"/>
    </row>
    <row r="19" spans="1:26" ht="19.5" customHeight="1">
      <c r="A19" s="22">
        <v>10</v>
      </c>
      <c r="B19" s="67" t="s">
        <v>93</v>
      </c>
      <c r="C19" s="66" t="s">
        <v>94</v>
      </c>
      <c r="D19" s="37">
        <f>' MID Term 1'!D16</f>
        <v>24</v>
      </c>
      <c r="E19" s="37">
        <f>' MID Term 1'!H16</f>
        <v>25</v>
      </c>
      <c r="F19" s="37">
        <f>' MID Term 1'!L16+'MID Term 2'!F16</f>
        <v>25</v>
      </c>
      <c r="G19" s="53">
        <f>'MID Term 2'!J16</f>
        <v>25</v>
      </c>
      <c r="H19" s="37">
        <f>'MID Term 2'!N16</f>
        <v>26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125</v>
      </c>
      <c r="O19" s="37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</row>
    <row r="20" spans="1:26" ht="19.5" customHeight="1">
      <c r="A20" s="22">
        <v>11</v>
      </c>
      <c r="B20" s="67" t="s">
        <v>95</v>
      </c>
      <c r="C20" s="66" t="s">
        <v>96</v>
      </c>
      <c r="D20" s="37">
        <f>' MID Term 1'!D17</f>
        <v>25</v>
      </c>
      <c r="E20" s="37">
        <f>' MID Term 1'!H17</f>
        <v>25</v>
      </c>
      <c r="F20" s="37">
        <f>' MID Term 1'!L17+'MID Term 2'!F17</f>
        <v>24</v>
      </c>
      <c r="G20" s="53">
        <f>'MID Term 2'!J17</f>
        <v>25</v>
      </c>
      <c r="H20" s="37">
        <f>'MID Term 2'!N17</f>
        <v>23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122</v>
      </c>
      <c r="O20" s="37">
        <f t="shared" si="6"/>
        <v>61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</row>
    <row r="21" spans="1:26" ht="19.5" customHeight="1">
      <c r="A21" s="22">
        <v>12</v>
      </c>
      <c r="B21" s="67" t="s">
        <v>97</v>
      </c>
      <c r="C21" s="66" t="s">
        <v>98</v>
      </c>
      <c r="D21" s="37">
        <f>' MID Term 1'!D18</f>
        <v>23</v>
      </c>
      <c r="E21" s="37">
        <f>' MID Term 1'!H18</f>
        <v>24</v>
      </c>
      <c r="F21" s="37">
        <f>' MID Term 1'!L18+'MID Term 2'!F18</f>
        <v>23</v>
      </c>
      <c r="G21" s="53">
        <f>'MID Term 2'!J18</f>
        <v>22</v>
      </c>
      <c r="H21" s="37">
        <f>'MID Term 2'!N18</f>
        <v>23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115</v>
      </c>
      <c r="O21" s="37">
        <f t="shared" si="6"/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5"/>
    </row>
    <row r="22" spans="1:26" ht="19.5" customHeight="1">
      <c r="A22" s="22">
        <v>13</v>
      </c>
      <c r="B22" s="67" t="s">
        <v>99</v>
      </c>
      <c r="C22" s="66" t="s">
        <v>100</v>
      </c>
      <c r="D22" s="37">
        <f>' MID Term 1'!D19</f>
        <v>25</v>
      </c>
      <c r="E22" s="37">
        <f>' MID Term 1'!H19</f>
        <v>22</v>
      </c>
      <c r="F22" s="37">
        <f>' MID Term 1'!L19+'MID Term 2'!F19</f>
        <v>22</v>
      </c>
      <c r="G22" s="53">
        <f>'MID Term 2'!J19</f>
        <v>21</v>
      </c>
      <c r="H22" s="37">
        <f>'MID Term 2'!N19</f>
        <v>26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116</v>
      </c>
      <c r="O22" s="37">
        <f t="shared" si="6"/>
        <v>58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2">
        <v>14</v>
      </c>
      <c r="B23" s="67" t="s">
        <v>101</v>
      </c>
      <c r="C23" s="66" t="s">
        <v>102</v>
      </c>
      <c r="D23" s="37">
        <f>' MID Term 1'!D20</f>
        <v>22</v>
      </c>
      <c r="E23" s="37">
        <f>' MID Term 1'!H20</f>
        <v>22</v>
      </c>
      <c r="F23" s="37">
        <f>' MID Term 1'!L20+'MID Term 2'!F20</f>
        <v>23</v>
      </c>
      <c r="G23" s="53">
        <f>'MID Term 2'!J20</f>
        <v>27</v>
      </c>
      <c r="H23" s="37">
        <f>'MID Term 2'!N20</f>
        <v>22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116</v>
      </c>
      <c r="O23" s="37">
        <f t="shared" si="6"/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2">
        <v>15</v>
      </c>
      <c r="B24" s="67" t="s">
        <v>103</v>
      </c>
      <c r="C24" s="66" t="s">
        <v>104</v>
      </c>
      <c r="D24" s="37">
        <f>' MID Term 1'!D21</f>
        <v>24</v>
      </c>
      <c r="E24" s="37">
        <f>' MID Term 1'!H21</f>
        <v>26</v>
      </c>
      <c r="F24" s="37">
        <f>' MID Term 1'!L21+'MID Term 2'!F21</f>
        <v>17</v>
      </c>
      <c r="G24" s="53">
        <f>'MID Term 2'!J21</f>
        <v>26</v>
      </c>
      <c r="H24" s="37">
        <f>'MID Term 2'!N21</f>
        <v>23</v>
      </c>
      <c r="I24" s="37">
        <f t="shared" si="0"/>
        <v>1</v>
      </c>
      <c r="J24" s="37">
        <f t="shared" si="1"/>
        <v>1</v>
      </c>
      <c r="K24" s="37">
        <f t="shared" si="2"/>
        <v>0</v>
      </c>
      <c r="L24" s="37">
        <f t="shared" si="3"/>
        <v>1</v>
      </c>
      <c r="M24" s="37">
        <f t="shared" si="4"/>
        <v>1</v>
      </c>
      <c r="N24" s="37">
        <f t="shared" si="5"/>
        <v>116</v>
      </c>
      <c r="O24" s="37">
        <f t="shared" si="6"/>
        <v>58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2">
        <v>16</v>
      </c>
      <c r="B25" s="67" t="s">
        <v>105</v>
      </c>
      <c r="C25" s="66" t="s">
        <v>106</v>
      </c>
      <c r="D25" s="37">
        <f>' MID Term 1'!D22</f>
        <v>20</v>
      </c>
      <c r="E25" s="37">
        <f>' MID Term 1'!H22</f>
        <v>25</v>
      </c>
      <c r="F25" s="37">
        <f>' MID Term 1'!L22+'MID Term 2'!F22</f>
        <v>19</v>
      </c>
      <c r="G25" s="53">
        <f>'MID Term 2'!J22</f>
        <v>23</v>
      </c>
      <c r="H25" s="37">
        <f>'MID Term 2'!N22</f>
        <v>25</v>
      </c>
      <c r="I25" s="37">
        <f t="shared" si="0"/>
        <v>0</v>
      </c>
      <c r="J25" s="37">
        <f t="shared" si="1"/>
        <v>1</v>
      </c>
      <c r="K25" s="37">
        <f t="shared" si="2"/>
        <v>0</v>
      </c>
      <c r="L25" s="37">
        <f t="shared" si="3"/>
        <v>1</v>
      </c>
      <c r="M25" s="37">
        <f t="shared" si="4"/>
        <v>1</v>
      </c>
      <c r="N25" s="37">
        <f t="shared" si="5"/>
        <v>112</v>
      </c>
      <c r="O25" s="37">
        <f t="shared" si="6"/>
        <v>56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2">
        <v>17</v>
      </c>
      <c r="B26" s="67" t="s">
        <v>107</v>
      </c>
      <c r="C26" s="66" t="s">
        <v>108</v>
      </c>
      <c r="D26" s="37">
        <f>' MID Term 1'!D23</f>
        <v>26</v>
      </c>
      <c r="E26" s="37">
        <f>' MID Term 1'!H23</f>
        <v>25</v>
      </c>
      <c r="F26" s="37">
        <f>' MID Term 1'!L23+'MID Term 2'!F23</f>
        <v>23</v>
      </c>
      <c r="G26" s="53">
        <f>'MID Term 2'!J23</f>
        <v>25</v>
      </c>
      <c r="H26" s="37">
        <f>'MID Term 2'!N23</f>
        <v>26</v>
      </c>
      <c r="I26" s="37">
        <f t="shared" si="0"/>
        <v>1</v>
      </c>
      <c r="J26" s="37">
        <f t="shared" si="1"/>
        <v>1</v>
      </c>
      <c r="K26" s="37">
        <f t="shared" si="2"/>
        <v>1</v>
      </c>
      <c r="L26" s="37">
        <f t="shared" si="3"/>
        <v>1</v>
      </c>
      <c r="M26" s="37">
        <f t="shared" si="4"/>
        <v>1</v>
      </c>
      <c r="N26" s="37">
        <f t="shared" si="5"/>
        <v>125</v>
      </c>
      <c r="O26" s="37">
        <f t="shared" si="6"/>
        <v>63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2">
        <v>18</v>
      </c>
      <c r="B27" s="67" t="s">
        <v>109</v>
      </c>
      <c r="C27" s="66" t="s">
        <v>110</v>
      </c>
      <c r="D27" s="37">
        <f>' MID Term 1'!D24</f>
        <v>24</v>
      </c>
      <c r="E27" s="37">
        <f>' MID Term 1'!H24</f>
        <v>26</v>
      </c>
      <c r="F27" s="37">
        <f>' MID Term 1'!L24+'MID Term 2'!F24</f>
        <v>24</v>
      </c>
      <c r="G27" s="53">
        <f>'MID Term 2'!J24</f>
        <v>24</v>
      </c>
      <c r="H27" s="37">
        <f>'MID Term 2'!N24</f>
        <v>24</v>
      </c>
      <c r="I27" s="37">
        <f t="shared" si="0"/>
        <v>1</v>
      </c>
      <c r="J27" s="37">
        <f t="shared" si="1"/>
        <v>1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122</v>
      </c>
      <c r="O27" s="37">
        <f t="shared" si="6"/>
        <v>61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68</v>
      </c>
      <c r="D28" s="54">
        <v>18</v>
      </c>
      <c r="E28" s="54">
        <v>18</v>
      </c>
      <c r="F28" s="54">
        <v>18</v>
      </c>
      <c r="G28" s="54">
        <v>18</v>
      </c>
      <c r="H28" s="54">
        <v>18</v>
      </c>
      <c r="I28" s="54">
        <f>SUM(I10:I27)</f>
        <v>16</v>
      </c>
      <c r="J28" s="54">
        <f>SUM(J10:J27)</f>
        <v>16</v>
      </c>
      <c r="K28" s="54">
        <f>SUM(K10:K27)</f>
        <v>14</v>
      </c>
      <c r="L28" s="54">
        <f>SUM(L10:L27)</f>
        <v>18</v>
      </c>
      <c r="M28" s="54">
        <f>SUM(M10:M27)</f>
        <v>17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7" t="s">
        <v>69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11" t="s">
        <v>30</v>
      </c>
      <c r="B33" s="88"/>
      <c r="C33" s="89"/>
      <c r="D33" s="55" t="s">
        <v>31</v>
      </c>
      <c r="E33" s="55" t="s">
        <v>32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1" t="s">
        <v>161</v>
      </c>
      <c r="B34" s="88"/>
      <c r="C34" s="89"/>
      <c r="D34" s="56">
        <f>ROUND((I28/D28*100),0)</f>
        <v>89</v>
      </c>
      <c r="E34" s="55">
        <f t="shared" ref="E34:E38" si="7">IF(D34&gt;100,"ERROR",IF(D34&gt;=61,3,IF(D34&gt;=46,2,IF(D34&gt;=16,1,IF(D34&gt;15,0,0)))))</f>
        <v>3</v>
      </c>
      <c r="F34" s="56">
        <f t="shared" ref="F34:F38" si="8">E34*0.2</f>
        <v>0.60000000000000009</v>
      </c>
      <c r="G34" s="56"/>
      <c r="H34" s="56"/>
      <c r="I34" s="57"/>
      <c r="J34" s="57"/>
      <c r="K34" s="57"/>
      <c r="L34" s="56"/>
      <c r="M34" s="56"/>
      <c r="N34" s="56"/>
      <c r="O34" s="56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1" t="s">
        <v>162</v>
      </c>
      <c r="B35" s="88"/>
      <c r="C35" s="89"/>
      <c r="D35" s="56">
        <f>ROUND((J28/E28*100),0)</f>
        <v>89</v>
      </c>
      <c r="E35" s="55">
        <f t="shared" si="7"/>
        <v>3</v>
      </c>
      <c r="F35" s="56">
        <f t="shared" si="8"/>
        <v>0.60000000000000009</v>
      </c>
      <c r="G35" s="56"/>
      <c r="H35" s="39"/>
      <c r="I35" s="118" t="s">
        <v>70</v>
      </c>
      <c r="J35" s="119"/>
      <c r="K35" s="58">
        <f>SUM(F34:F38)</f>
        <v>3.0000000000000004</v>
      </c>
      <c r="L35" s="59"/>
      <c r="M35" s="56"/>
      <c r="N35" s="56"/>
      <c r="O35" s="5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1" t="s">
        <v>163</v>
      </c>
      <c r="B36" s="88"/>
      <c r="C36" s="89"/>
      <c r="D36" s="56">
        <f>ROUND((K28/F28*100),0)</f>
        <v>78</v>
      </c>
      <c r="E36" s="55">
        <f t="shared" si="7"/>
        <v>3</v>
      </c>
      <c r="F36" s="56">
        <f t="shared" si="8"/>
        <v>0.60000000000000009</v>
      </c>
      <c r="G36" s="56"/>
      <c r="H36" s="56"/>
      <c r="I36" s="60"/>
      <c r="J36" s="60"/>
      <c r="K36" s="60"/>
      <c r="L36" s="56"/>
      <c r="M36" s="56"/>
      <c r="N36" s="56"/>
      <c r="O36" s="5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11" t="s">
        <v>164</v>
      </c>
      <c r="B37" s="88"/>
      <c r="C37" s="89"/>
      <c r="D37" s="56">
        <f>ROUND((L28/G28*100),0)</f>
        <v>100</v>
      </c>
      <c r="E37" s="55">
        <f t="shared" si="7"/>
        <v>3</v>
      </c>
      <c r="F37" s="56">
        <f t="shared" si="8"/>
        <v>0.60000000000000009</v>
      </c>
      <c r="G37" s="56"/>
      <c r="H37" s="56"/>
      <c r="I37" s="56"/>
      <c r="J37" s="56"/>
      <c r="K37" s="56"/>
      <c r="L37" s="56"/>
      <c r="M37" s="56"/>
      <c r="N37" s="56"/>
      <c r="O37" s="56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11" t="s">
        <v>165</v>
      </c>
      <c r="B38" s="88"/>
      <c r="C38" s="89"/>
      <c r="D38" s="56">
        <f>ROUND((M28/H28*100),0)</f>
        <v>94</v>
      </c>
      <c r="E38" s="55">
        <f t="shared" si="7"/>
        <v>3</v>
      </c>
      <c r="F38" s="56">
        <f t="shared" si="8"/>
        <v>0.60000000000000009</v>
      </c>
      <c r="G38" s="56"/>
      <c r="H38" s="56"/>
      <c r="I38" s="56"/>
      <c r="J38" s="56"/>
      <c r="K38" s="56"/>
      <c r="L38" s="56"/>
      <c r="M38" s="56"/>
      <c r="N38" s="56"/>
      <c r="O38" s="56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17" t="s">
        <v>71</v>
      </c>
      <c r="B39" s="97"/>
      <c r="C39" s="97"/>
      <c r="D39" s="97"/>
      <c r="E39" s="97"/>
      <c r="F39" s="97"/>
      <c r="G39" s="97"/>
      <c r="H39" s="98"/>
      <c r="I39" s="117" t="s">
        <v>72</v>
      </c>
      <c r="J39" s="97"/>
      <c r="K39" s="97"/>
      <c r="L39" s="97"/>
      <c r="M39" s="97"/>
      <c r="N39" s="97"/>
      <c r="O39" s="98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07"/>
      <c r="B40" s="108"/>
      <c r="C40" s="108"/>
      <c r="D40" s="108"/>
      <c r="E40" s="108"/>
      <c r="F40" s="108"/>
      <c r="G40" s="108"/>
      <c r="H40" s="109"/>
      <c r="I40" s="107"/>
      <c r="J40" s="108"/>
      <c r="K40" s="108"/>
      <c r="L40" s="108"/>
      <c r="M40" s="108"/>
      <c r="N40" s="108"/>
      <c r="O40" s="109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07"/>
      <c r="B41" s="108"/>
      <c r="C41" s="108"/>
      <c r="D41" s="108"/>
      <c r="E41" s="108"/>
      <c r="F41" s="108"/>
      <c r="G41" s="108"/>
      <c r="H41" s="109"/>
      <c r="I41" s="107"/>
      <c r="J41" s="108"/>
      <c r="K41" s="108"/>
      <c r="L41" s="108"/>
      <c r="M41" s="108"/>
      <c r="N41" s="108"/>
      <c r="O41" s="109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99"/>
      <c r="B42" s="100"/>
      <c r="C42" s="100"/>
      <c r="D42" s="100"/>
      <c r="E42" s="100"/>
      <c r="F42" s="100"/>
      <c r="G42" s="100"/>
      <c r="H42" s="101"/>
      <c r="I42" s="99"/>
      <c r="J42" s="100"/>
      <c r="K42" s="100"/>
      <c r="L42" s="100"/>
      <c r="M42" s="100"/>
      <c r="N42" s="100"/>
      <c r="O42" s="10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Microsoft Office User</cp:lastModifiedBy>
  <dcterms:created xsi:type="dcterms:W3CDTF">2018-02-21T04:44:08Z</dcterms:created>
  <dcterms:modified xsi:type="dcterms:W3CDTF">2024-09-29T16:17:16Z</dcterms:modified>
</cp:coreProperties>
</file>