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NaRr5nToghBh8X2LH/DyAd4G5ZLGsqsZ4lakySRcbWw="/>
    </ext>
  </extLst>
</workbook>
</file>

<file path=xl/sharedStrings.xml><?xml version="1.0" encoding="utf-8"?>
<sst xmlns="http://schemas.openxmlformats.org/spreadsheetml/2006/main" count="254" uniqueCount="102">
  <si>
    <t>DEPARTMENT OF Mechanical ENGG.</t>
  </si>
  <si>
    <t>CO to PO &amp; PSO Mapping</t>
  </si>
  <si>
    <t>II Year IV SEM</t>
  </si>
  <si>
    <t>SUBJECT: Fluid Mechanics                                                                                         Faculty: Mr. Naresh Kumar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</si>
  <si>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</si>
  <si>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</si>
  <si>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</si>
  <si>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</si>
  <si>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</si>
  <si>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</si>
  <si>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</si>
  <si>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</si>
  <si>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</si>
  <si>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</si>
  <si>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</si>
  <si>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</si>
  <si>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</si>
  <si>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</si>
  <si>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</si>
  <si>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</si>
  <si>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CO3ME407.1</t>
  </si>
  <si>
    <t>CO4ME4-05.2</t>
  </si>
  <si>
    <t>CO4ME4-05.3</t>
  </si>
  <si>
    <t>CO4ME4-05.4</t>
  </si>
  <si>
    <t>CO4ME4-05.5</t>
  </si>
  <si>
    <t>CO4ME4-05(AVG)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</si>
  <si>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</si>
  <si>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</si>
  <si>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</si>
  <si>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Fluid Mechanics                                                        Subject Teacher:  Mr. Naresh Kumar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</si>
  <si>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</si>
  <si>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</si>
  <si>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</si>
  <si>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</si>
  <si>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</si>
  <si>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</si>
  <si>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</si>
  <si>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</si>
  <si>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</si>
  <si>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</si>
  <si>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</si>
  <si>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22ETCME001</t>
  </si>
  <si>
    <t>ADITYA VAGERWAL</t>
  </si>
  <si>
    <t>22ETCME003</t>
  </si>
  <si>
    <t>MAHEEP PALIWAL</t>
  </si>
  <si>
    <t>22ETCME005</t>
  </si>
  <si>
    <t>PAWAN JAIN</t>
  </si>
  <si>
    <t>22ETCME006</t>
  </si>
  <si>
    <t>PRAHLAD SINGH</t>
  </si>
  <si>
    <t>22ETCME007</t>
  </si>
  <si>
    <t>VAIBHAV PUROHIT</t>
  </si>
  <si>
    <t>22ETCME008</t>
  </si>
  <si>
    <t>VINAY PRATAP SINGH PANWAR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</si>
  <si>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</si>
  <si>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</si>
  <si>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</si>
  <si>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</si>
  <si>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</si>
  <si>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</si>
  <si>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</si>
  <si>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SUBJECT: Fluid Mechanics                                       Subject Teacher:  Mr. Naresh Kumar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</si>
  <si>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</si>
  <si>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</si>
  <si>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</si>
  <si>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</si>
  <si>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</si>
  <si>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</si>
  <si>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</si>
  <si>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</si>
  <si>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CO4ME4-05</t>
  </si>
  <si>
    <t>4ME4-05</t>
  </si>
  <si>
    <t>Signature HOD</t>
  </si>
  <si>
    <t>CO to PO &amp; PSO Attainment Through End Term Assessment</t>
  </si>
  <si>
    <t>SUBJECT: Fluid Mechanics                                                                       Name of Faculty:  Mr. Naresh Kumar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</si>
  <si>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</si>
  <si>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</si>
  <si>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</si>
  <si>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</si>
  <si>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</si>
  <si>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</si>
  <si>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</si>
  <si>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</si>
  <si>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</si>
  <si>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</si>
  <si>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</si>
  <si>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SUBJECT:  Fluid Mechanics                                                                                                                       Name of Faculty: Mr. Naresh Kumar</t>
  </si>
  <si>
    <t>CO4ME4-05.1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</si>
  <si>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</si>
  <si>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</si>
  <si>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</si>
  <si>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CO4ME4-05.1</t>
  </si>
  <si>
    <t>No. of Students Attained CO4ME4-05.2</t>
  </si>
  <si>
    <t>No. of Students Attained CO4ME4-05.3</t>
  </si>
  <si>
    <t>No. of Students Attained CO4ME4-05.4</t>
  </si>
  <si>
    <t>No. of Students Attained CO4ME4-05.5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</si>
  <si>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</si>
  <si>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</si>
  <si>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</si>
  <si>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Fluid Mechanics                                                          Name of Faculty: Mr. Naresh Kumar</t>
  </si>
  <si>
    <t>Course to PO &amp; PSO Attainment From All Tools</t>
  </si>
  <si>
    <t>SUBJECT: Fluid Mechanics                                                                                Name of Faculty: Mr. Naresh Kumar</t>
  </si>
  <si>
    <t>CO4ME4-05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</si>
</sst>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1.0"/>
      <color theme="1"/>
      <name val="Times New Roman"/>
    </font>
    <font>
      <sz val="11.0"/>
      <color rgb="FF000000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4" fontId="5" numFmtId="2" xfId="0" applyAlignment="1" applyBorder="1" applyFill="1" applyFont="1" applyNumberFormat="1">
      <alignment horizontal="center"/>
    </xf>
    <xf borderId="4" fillId="0" fontId="5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 shrinkToFit="0" vertical="center" wrapText="1"/>
    </xf>
    <xf borderId="4" fillId="0" fontId="6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left"/>
    </xf>
    <xf borderId="5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4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left" readingOrder="1" shrinkToFit="0" wrapText="1"/>
    </xf>
    <xf borderId="11" fillId="0" fontId="8" numFmtId="0" xfId="0" applyAlignment="1" applyBorder="1" applyFont="1">
      <alignment horizontal="left" readingOrder="1" shrinkToFit="0" wrapText="1"/>
    </xf>
    <xf borderId="4" fillId="0" fontId="3" numFmtId="1" xfId="0" applyAlignment="1" applyBorder="1" applyFont="1" applyNumberFormat="1">
      <alignment horizontal="center" readingOrder="0"/>
    </xf>
    <xf borderId="4" fillId="0" fontId="6" numFmtId="1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left" readingOrder="1" shrinkToFit="0" wrapText="1"/>
    </xf>
    <xf borderId="13" fillId="0" fontId="8" numFmtId="0" xfId="0" applyAlignment="1" applyBorder="1" applyFont="1">
      <alignment horizontal="left" readingOrder="1" shrinkToFit="0" wrapText="1"/>
    </xf>
    <xf borderId="14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shrinkToFit="0" vertical="center" wrapText="1"/>
    </xf>
    <xf borderId="14" fillId="2" fontId="9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0" fillId="0" fontId="6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4" fillId="2" fontId="4" numFmtId="0" xfId="0" applyAlignment="1" applyBorder="1" applyFont="1">
      <alignment horizontal="center" vertical="center"/>
    </xf>
    <xf borderId="4" fillId="0" fontId="6" numFmtId="1" xfId="0" applyAlignment="1" applyBorder="1" applyFont="1" applyNumberFormat="1">
      <alignment horizontal="center" readingOrder="0"/>
    </xf>
    <xf borderId="4" fillId="0" fontId="6" numFmtId="0" xfId="0" applyAlignment="1" applyBorder="1" applyFont="1">
      <alignment horizontal="center"/>
    </xf>
    <xf borderId="4" fillId="2" fontId="4" numFmtId="1" xfId="0" applyAlignment="1" applyBorder="1" applyFont="1" applyNumberFormat="1">
      <alignment horizontal="center" vertical="center"/>
    </xf>
    <xf borderId="0" fillId="0" fontId="6" numFmtId="1" xfId="0" applyAlignment="1" applyFont="1" applyNumberFormat="1">
      <alignment horizontal="center" vertical="center"/>
    </xf>
    <xf borderId="25" fillId="2" fontId="4" numFmtId="0" xfId="0" applyAlignment="1" applyBorder="1" applyFon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center" readingOrder="0"/>
    </xf>
    <xf borderId="0" fillId="0" fontId="10" numFmtId="0" xfId="0" applyAlignment="1" applyFont="1">
      <alignment horizontal="left"/>
    </xf>
    <xf borderId="5" fillId="2" fontId="1" numFmtId="0" xfId="0" applyAlignment="1" applyBorder="1" applyFont="1">
      <alignment horizontal="center" readingOrder="0" shrinkToFit="0" vertical="center" wrapText="1"/>
    </xf>
    <xf borderId="5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4" fillId="0" fontId="6" numFmtId="1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center" vertical="center"/>
    </xf>
    <xf borderId="15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0" fontId="6" numFmtId="0" xfId="0" applyFont="1"/>
    <xf borderId="0" fillId="0" fontId="1" numFmtId="0" xfId="0" applyAlignment="1" applyFont="1">
      <alignment horizontal="center" vertical="top"/>
    </xf>
    <xf borderId="4" fillId="2" fontId="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2.0</v>
      </c>
      <c r="C6" s="10">
        <v>1.0</v>
      </c>
      <c r="D6" s="10">
        <v>1.0</v>
      </c>
      <c r="E6" s="11">
        <v>1.0</v>
      </c>
      <c r="F6" s="11">
        <v>0.0</v>
      </c>
      <c r="G6" s="11">
        <v>0.0</v>
      </c>
      <c r="H6" s="11">
        <v>0.0</v>
      </c>
      <c r="I6" s="11">
        <v>0.0</v>
      </c>
      <c r="J6" s="11">
        <v>1.0</v>
      </c>
      <c r="K6" s="10">
        <v>0.0</v>
      </c>
      <c r="L6" s="10">
        <v>0.0</v>
      </c>
      <c r="M6" s="10">
        <v>0.0</v>
      </c>
      <c r="N6" s="10">
        <v>2.0</v>
      </c>
      <c r="O6" s="10">
        <v>1.0</v>
      </c>
      <c r="P6" s="11">
        <v>1.0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0">
        <v>3.0</v>
      </c>
      <c r="C7" s="10">
        <v>2.0</v>
      </c>
      <c r="D7" s="10">
        <v>3.0</v>
      </c>
      <c r="E7" s="10">
        <v>2.0</v>
      </c>
      <c r="F7" s="10">
        <v>2.0</v>
      </c>
      <c r="G7" s="10">
        <v>0.0</v>
      </c>
      <c r="H7" s="11">
        <v>0.0</v>
      </c>
      <c r="I7" s="11">
        <v>0.0</v>
      </c>
      <c r="J7" s="10">
        <v>0.0</v>
      </c>
      <c r="K7" s="11">
        <v>1.0</v>
      </c>
      <c r="L7" s="10">
        <v>0.0</v>
      </c>
      <c r="M7" s="11">
        <v>1.0</v>
      </c>
      <c r="N7" s="10">
        <v>3.0</v>
      </c>
      <c r="O7" s="10">
        <v>2.0</v>
      </c>
      <c r="P7" s="11">
        <v>2.0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0">
        <v>3.0</v>
      </c>
      <c r="C8" s="10">
        <v>2.0</v>
      </c>
      <c r="D8" s="10">
        <v>3.0</v>
      </c>
      <c r="E8" s="11">
        <v>2.0</v>
      </c>
      <c r="F8" s="11">
        <v>2.0</v>
      </c>
      <c r="G8" s="11">
        <v>0.0</v>
      </c>
      <c r="H8" s="11">
        <v>0.0</v>
      </c>
      <c r="I8" s="11">
        <v>0.0</v>
      </c>
      <c r="J8" s="11">
        <v>0.0</v>
      </c>
      <c r="K8" s="10">
        <v>1.0</v>
      </c>
      <c r="L8" s="10">
        <v>0.0</v>
      </c>
      <c r="M8" s="10">
        <v>1.0</v>
      </c>
      <c r="N8" s="10">
        <v>3.0</v>
      </c>
      <c r="O8" s="10">
        <v>2.0</v>
      </c>
      <c r="P8" s="11">
        <v>2.0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0">
        <v>2.0</v>
      </c>
      <c r="C9" s="10">
        <v>1.0</v>
      </c>
      <c r="D9" s="11">
        <v>0.0</v>
      </c>
      <c r="E9" s="10">
        <v>2.0</v>
      </c>
      <c r="F9" s="10">
        <v>2.0</v>
      </c>
      <c r="G9" s="11">
        <v>1.0</v>
      </c>
      <c r="H9" s="11">
        <v>0.0</v>
      </c>
      <c r="I9" s="11">
        <v>0.0</v>
      </c>
      <c r="J9" s="11">
        <v>0.0</v>
      </c>
      <c r="K9" s="11">
        <v>0.0</v>
      </c>
      <c r="L9" s="10">
        <v>0.0</v>
      </c>
      <c r="M9" s="10">
        <v>1.0</v>
      </c>
      <c r="N9" s="10">
        <v>2.0</v>
      </c>
      <c r="O9" s="10">
        <v>2.0</v>
      </c>
      <c r="P9" s="11">
        <v>1.0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0">
        <v>2.0</v>
      </c>
      <c r="C10" s="10">
        <v>2.0</v>
      </c>
      <c r="D10" s="10">
        <v>2.0</v>
      </c>
      <c r="E10" s="10">
        <v>2.0</v>
      </c>
      <c r="F10" s="10">
        <v>1.0</v>
      </c>
      <c r="G10" s="11">
        <v>1.0</v>
      </c>
      <c r="H10" s="11">
        <v>1.0</v>
      </c>
      <c r="I10" s="11">
        <v>1.0</v>
      </c>
      <c r="J10" s="11">
        <v>1.0</v>
      </c>
      <c r="K10" s="11">
        <v>2.0</v>
      </c>
      <c r="L10" s="10">
        <v>0.0</v>
      </c>
      <c r="M10" s="11">
        <v>1.0</v>
      </c>
      <c r="N10" s="10">
        <v>1.0</v>
      </c>
      <c r="O10" s="11">
        <v>0.0</v>
      </c>
      <c r="P10" s="11">
        <v>1.0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0">
        <f t="shared" ref="B11:P11" si="1">AVERAGE(B6:B10)</f>
        <v>2.4</v>
      </c>
      <c r="C11" s="10">
        <f t="shared" si="1"/>
        <v>1.6</v>
      </c>
      <c r="D11" s="10">
        <f t="shared" si="1"/>
        <v>1.8</v>
      </c>
      <c r="E11" s="10">
        <f t="shared" si="1"/>
        <v>1.8</v>
      </c>
      <c r="F11" s="10">
        <f t="shared" si="1"/>
        <v>1.4</v>
      </c>
      <c r="G11" s="10">
        <f t="shared" si="1"/>
        <v>0.4</v>
      </c>
      <c r="H11" s="10">
        <f t="shared" si="1"/>
        <v>0.2</v>
      </c>
      <c r="I11" s="10">
        <f t="shared" si="1"/>
        <v>0.2</v>
      </c>
      <c r="J11" s="10">
        <f t="shared" si="1"/>
        <v>0.4</v>
      </c>
      <c r="K11" s="10">
        <f t="shared" si="1"/>
        <v>0.8</v>
      </c>
      <c r="L11" s="10">
        <f t="shared" si="1"/>
        <v>0</v>
      </c>
      <c r="M11" s="10">
        <f t="shared" si="1"/>
        <v>0.8</v>
      </c>
      <c r="N11" s="10">
        <f t="shared" si="1"/>
        <v>2.2</v>
      </c>
      <c r="O11" s="10">
        <f t="shared" si="1"/>
        <v>1.4</v>
      </c>
      <c r="P11" s="10">
        <f t="shared" si="1"/>
        <v>1.4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2" t="s">
        <v>26</v>
      </c>
      <c r="B12" s="13">
        <f t="shared" ref="B12:P12" si="2">ROUND(B11,0)</f>
        <v>2</v>
      </c>
      <c r="C12" s="13">
        <f t="shared" si="2"/>
        <v>2</v>
      </c>
      <c r="D12" s="13">
        <f t="shared" si="2"/>
        <v>2</v>
      </c>
      <c r="E12" s="13">
        <f t="shared" si="2"/>
        <v>2</v>
      </c>
      <c r="F12" s="13">
        <f t="shared" si="2"/>
        <v>1</v>
      </c>
      <c r="G12" s="13">
        <f t="shared" si="2"/>
        <v>0</v>
      </c>
      <c r="H12" s="13">
        <f t="shared" si="2"/>
        <v>0</v>
      </c>
      <c r="I12" s="13">
        <f t="shared" si="2"/>
        <v>0</v>
      </c>
      <c r="J12" s="13">
        <f t="shared" si="2"/>
        <v>0</v>
      </c>
      <c r="K12" s="13">
        <f t="shared" si="2"/>
        <v>1</v>
      </c>
      <c r="L12" s="13">
        <f t="shared" si="2"/>
        <v>0</v>
      </c>
      <c r="M12" s="13">
        <f t="shared" si="2"/>
        <v>1</v>
      </c>
      <c r="N12" s="13">
        <f t="shared" si="2"/>
        <v>2</v>
      </c>
      <c r="O12" s="13">
        <f t="shared" si="2"/>
        <v>1</v>
      </c>
      <c r="P12" s="13">
        <f t="shared" si="2"/>
        <v>1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4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4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19.88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3"/>
    </row>
    <row r="4" ht="19.5" customHeight="1">
      <c r="A4" s="5" t="s">
        <v>29</v>
      </c>
      <c r="B4" s="2"/>
      <c r="C4" s="2"/>
      <c r="D4" s="2"/>
      <c r="E4" s="2"/>
      <c r="F4" s="2"/>
      <c r="G4" s="2"/>
      <c r="H4" s="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 t="s">
        <v>30</v>
      </c>
      <c r="B5" s="17" t="s">
        <v>31</v>
      </c>
      <c r="C5" s="6" t="s">
        <v>32</v>
      </c>
      <c r="D5" s="12" t="s">
        <v>33</v>
      </c>
      <c r="E5" s="12" t="s">
        <v>34</v>
      </c>
      <c r="F5" s="6" t="s">
        <v>35</v>
      </c>
      <c r="G5" s="18" t="s">
        <v>36</v>
      </c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>
      <c r="A6" s="20"/>
      <c r="B6" s="20"/>
      <c r="C6" s="6" t="s">
        <v>37</v>
      </c>
      <c r="D6" s="6">
        <v>70.0</v>
      </c>
      <c r="E6" s="6">
        <v>30.0</v>
      </c>
      <c r="F6" s="6">
        <f>D6+E6</f>
        <v>100</v>
      </c>
      <c r="G6" s="12" t="s">
        <v>38</v>
      </c>
      <c r="H6" s="12" t="s">
        <v>39</v>
      </c>
    </row>
    <row r="7" ht="19.5" customHeight="1">
      <c r="A7" s="21" t="s">
        <v>40</v>
      </c>
      <c r="B7" s="22"/>
      <c r="C7" s="23"/>
      <c r="D7" s="24">
        <v>0.6</v>
      </c>
      <c r="E7" s="24">
        <v>0.75</v>
      </c>
      <c r="F7" s="6"/>
      <c r="G7" s="24">
        <v>0.6</v>
      </c>
      <c r="H7" s="24">
        <v>0.75</v>
      </c>
    </row>
    <row r="8" ht="16.5" customHeight="1">
      <c r="A8" s="25">
        <v>1.0</v>
      </c>
      <c r="B8" s="26" t="s">
        <v>41</v>
      </c>
      <c r="C8" s="27" t="s">
        <v>42</v>
      </c>
      <c r="D8" s="28">
        <v>6.0</v>
      </c>
      <c r="E8" s="28">
        <v>28.0</v>
      </c>
      <c r="F8" s="29">
        <f t="shared" ref="F8:F13" si="1">SUM(D8,E8)</f>
        <v>34</v>
      </c>
      <c r="G8" s="30">
        <f t="shared" ref="G8:G13" si="2">IF((D8/$D$6)&gt;=$D$7,1,0)</f>
        <v>0</v>
      </c>
      <c r="H8" s="30">
        <f t="shared" ref="H8:H13" si="3">IF((E8/$E$6)&gt;=$E$7,1,0)</f>
        <v>1</v>
      </c>
    </row>
    <row r="9" ht="44.25" customHeight="1">
      <c r="A9" s="25">
        <v>2.0</v>
      </c>
      <c r="B9" s="31" t="s">
        <v>43</v>
      </c>
      <c r="C9" s="32" t="s">
        <v>44</v>
      </c>
      <c r="D9" s="28">
        <v>48.0</v>
      </c>
      <c r="E9" s="28">
        <v>29.0</v>
      </c>
      <c r="F9" s="29">
        <f t="shared" si="1"/>
        <v>77</v>
      </c>
      <c r="G9" s="30">
        <f t="shared" si="2"/>
        <v>1</v>
      </c>
      <c r="H9" s="30">
        <f t="shared" si="3"/>
        <v>1</v>
      </c>
    </row>
    <row r="10" ht="16.5" customHeight="1">
      <c r="A10" s="25">
        <v>3.0</v>
      </c>
      <c r="B10" s="31" t="s">
        <v>45</v>
      </c>
      <c r="C10" s="32" t="s">
        <v>46</v>
      </c>
      <c r="D10" s="28">
        <v>34.0</v>
      </c>
      <c r="E10" s="28">
        <v>29.0</v>
      </c>
      <c r="F10" s="29">
        <f t="shared" si="1"/>
        <v>63</v>
      </c>
      <c r="G10" s="30">
        <f t="shared" si="2"/>
        <v>0</v>
      </c>
      <c r="H10" s="30">
        <f t="shared" si="3"/>
        <v>1</v>
      </c>
    </row>
    <row r="11" ht="16.5" customHeight="1">
      <c r="A11" s="25">
        <v>4.0</v>
      </c>
      <c r="B11" s="31" t="s">
        <v>47</v>
      </c>
      <c r="C11" s="32" t="s">
        <v>48</v>
      </c>
      <c r="D11" s="28">
        <v>35.0</v>
      </c>
      <c r="E11" s="28">
        <v>30.0</v>
      </c>
      <c r="F11" s="29">
        <f t="shared" si="1"/>
        <v>65</v>
      </c>
      <c r="G11" s="30">
        <f t="shared" si="2"/>
        <v>0</v>
      </c>
      <c r="H11" s="30">
        <f t="shared" si="3"/>
        <v>1</v>
      </c>
    </row>
    <row r="12" ht="16.5" customHeight="1">
      <c r="A12" s="25">
        <v>5.0</v>
      </c>
      <c r="B12" s="31" t="s">
        <v>49</v>
      </c>
      <c r="C12" s="32" t="s">
        <v>50</v>
      </c>
      <c r="D12" s="28">
        <v>31.0</v>
      </c>
      <c r="E12" s="28">
        <v>30.0</v>
      </c>
      <c r="F12" s="29">
        <f t="shared" si="1"/>
        <v>61</v>
      </c>
      <c r="G12" s="30">
        <f t="shared" si="2"/>
        <v>0</v>
      </c>
      <c r="H12" s="30">
        <f t="shared" si="3"/>
        <v>1</v>
      </c>
    </row>
    <row r="13" ht="16.5" customHeight="1">
      <c r="A13" s="25">
        <v>6.0</v>
      </c>
      <c r="B13" s="31" t="s">
        <v>51</v>
      </c>
      <c r="C13" s="32" t="s">
        <v>52</v>
      </c>
      <c r="D13" s="28">
        <v>0.0</v>
      </c>
      <c r="E13" s="28">
        <v>27.0</v>
      </c>
      <c r="F13" s="29">
        <f t="shared" si="1"/>
        <v>27</v>
      </c>
      <c r="G13" s="30">
        <f t="shared" si="2"/>
        <v>0</v>
      </c>
      <c r="H13" s="30">
        <f t="shared" si="3"/>
        <v>1</v>
      </c>
    </row>
    <row r="14" ht="19.5" customHeight="1">
      <c r="A14" s="33"/>
      <c r="B14" s="34"/>
      <c r="C14" s="35"/>
      <c r="D14" s="36">
        <v>6.0</v>
      </c>
      <c r="E14" s="36">
        <v>6.0</v>
      </c>
      <c r="F14" s="29"/>
      <c r="G14" s="36">
        <f t="shared" ref="G14:H14" si="4">COUNTIF(G8:G13,1)</f>
        <v>1</v>
      </c>
      <c r="H14" s="36">
        <f t="shared" si="4"/>
        <v>6</v>
      </c>
    </row>
    <row r="15" ht="15.75" customHeight="1">
      <c r="A15" s="37" t="s">
        <v>53</v>
      </c>
      <c r="B15" s="2"/>
      <c r="C15" s="3"/>
      <c r="D15" s="38" t="s">
        <v>54</v>
      </c>
      <c r="E15" s="38" t="s">
        <v>55</v>
      </c>
      <c r="F15" s="39" t="s">
        <v>56</v>
      </c>
      <c r="G15" s="2"/>
      <c r="H15" s="3"/>
    </row>
    <row r="16" ht="19.5" customHeight="1">
      <c r="A16" s="37" t="s">
        <v>57</v>
      </c>
      <c r="B16" s="2"/>
      <c r="C16" s="3"/>
      <c r="D16" s="30">
        <f>ROUND((G14/D14*100),0)</f>
        <v>17</v>
      </c>
      <c r="E16" s="38">
        <f t="shared" ref="E16:E17" si="5">IF(D16&gt;100,"ERROR",IF(D16&gt;=61,3,IF(D16&gt;=46,2,IF(D16&gt;=16,1,IF(D16&gt;15,0,0)))))</f>
        <v>1</v>
      </c>
      <c r="F16" s="40"/>
      <c r="G16" s="41"/>
      <c r="H16" s="42"/>
    </row>
    <row r="17" ht="19.5" customHeight="1">
      <c r="A17" s="37" t="s">
        <v>58</v>
      </c>
      <c r="B17" s="2"/>
      <c r="C17" s="3"/>
      <c r="D17" s="30">
        <f>ROUND((H14/E14*100),0)</f>
        <v>100</v>
      </c>
      <c r="E17" s="30">
        <f t="shared" si="5"/>
        <v>3</v>
      </c>
      <c r="F17" s="43"/>
      <c r="G17" s="44"/>
      <c r="H17" s="45"/>
    </row>
    <row r="18" ht="15.75" customHeight="1">
      <c r="D18" s="46"/>
      <c r="E18" s="46"/>
    </row>
    <row r="19" ht="15.75" customHeight="1">
      <c r="D19" s="46"/>
      <c r="E19" s="46"/>
    </row>
    <row r="20" ht="15.75" customHeight="1">
      <c r="D20" s="46"/>
      <c r="E20" s="46"/>
    </row>
    <row r="21" ht="15.75" customHeight="1">
      <c r="D21" s="46"/>
      <c r="E21" s="46"/>
    </row>
    <row r="22" ht="15.75" customHeight="1">
      <c r="D22" s="46"/>
      <c r="E22" s="46"/>
    </row>
    <row r="23" ht="15.75" customHeight="1">
      <c r="D23" s="46"/>
      <c r="E23" s="46"/>
    </row>
    <row r="24" ht="15.75" customHeight="1">
      <c r="D24" s="46"/>
      <c r="E24" s="46"/>
    </row>
    <row r="25" ht="15.75" customHeight="1">
      <c r="D25" s="46"/>
      <c r="E25" s="46"/>
    </row>
    <row r="26" ht="15.75" customHeight="1">
      <c r="D26" s="46"/>
      <c r="E26" s="46"/>
    </row>
    <row r="27" ht="15.75" customHeight="1">
      <c r="D27" s="46"/>
      <c r="E27" s="46"/>
    </row>
    <row r="28" ht="15.75" customHeight="1">
      <c r="D28" s="46"/>
      <c r="E28" s="46"/>
    </row>
    <row r="29" ht="15.75" customHeight="1">
      <c r="D29" s="46"/>
      <c r="E29" s="46"/>
    </row>
    <row r="30" ht="15.75" customHeight="1">
      <c r="D30" s="46"/>
      <c r="E30" s="46"/>
    </row>
    <row r="31" ht="15.75" customHeight="1">
      <c r="D31" s="46"/>
      <c r="E31" s="46"/>
    </row>
    <row r="32" ht="15.75" customHeight="1">
      <c r="D32" s="46"/>
      <c r="E32" s="46"/>
    </row>
    <row r="33" ht="15.75" customHeight="1">
      <c r="D33" s="46"/>
      <c r="E33" s="46"/>
    </row>
    <row r="34" ht="15.75" customHeight="1">
      <c r="D34" s="46"/>
      <c r="E34" s="46"/>
    </row>
    <row r="35" ht="15.75" customHeight="1">
      <c r="D35" s="46"/>
      <c r="E35" s="46"/>
    </row>
    <row r="36" ht="15.75" customHeight="1">
      <c r="D36" s="46"/>
      <c r="E36" s="46"/>
    </row>
    <row r="37" ht="15.75" customHeight="1">
      <c r="D37" s="46"/>
      <c r="E37" s="46"/>
    </row>
    <row r="38" ht="15.75" customHeight="1">
      <c r="D38" s="46"/>
      <c r="E38" s="46"/>
    </row>
    <row r="39" ht="15.75" customHeight="1">
      <c r="D39" s="46"/>
      <c r="E39" s="46"/>
    </row>
    <row r="40" ht="15.75" customHeight="1">
      <c r="D40" s="46"/>
      <c r="E40" s="46"/>
    </row>
    <row r="41" ht="15.75" customHeight="1">
      <c r="D41" s="46"/>
      <c r="E41" s="46"/>
    </row>
    <row r="42" ht="15.75" customHeight="1">
      <c r="D42" s="46"/>
      <c r="E42" s="46"/>
    </row>
    <row r="43" ht="15.75" customHeight="1">
      <c r="D43" s="46"/>
      <c r="E43" s="46"/>
    </row>
    <row r="44" ht="15.75" customHeight="1">
      <c r="D44" s="46"/>
      <c r="E44" s="46"/>
    </row>
    <row r="45" ht="15.75" customHeight="1">
      <c r="D45" s="46"/>
      <c r="E45" s="46"/>
    </row>
    <row r="46" ht="15.75" customHeight="1">
      <c r="D46" s="46"/>
      <c r="E46" s="46"/>
    </row>
    <row r="47" ht="15.75" customHeight="1">
      <c r="D47" s="46"/>
      <c r="E47" s="46"/>
    </row>
    <row r="48" ht="15.75" customHeight="1">
      <c r="D48" s="46"/>
      <c r="E48" s="46"/>
    </row>
    <row r="49" ht="15.75" customHeight="1">
      <c r="D49" s="46"/>
      <c r="E49" s="46"/>
    </row>
    <row r="50" ht="15.75" customHeight="1">
      <c r="D50" s="46"/>
      <c r="E50" s="46"/>
    </row>
    <row r="51" ht="15.75" customHeight="1">
      <c r="D51" s="46"/>
      <c r="E51" s="46"/>
    </row>
    <row r="52" ht="15.75" customHeight="1">
      <c r="D52" s="46"/>
      <c r="E52" s="46"/>
    </row>
    <row r="53" ht="15.75" customHeight="1">
      <c r="D53" s="46"/>
      <c r="E53" s="46"/>
    </row>
    <row r="54" ht="15.75" customHeight="1">
      <c r="D54" s="46"/>
      <c r="E54" s="46"/>
    </row>
    <row r="55" ht="15.75" customHeight="1">
      <c r="D55" s="46"/>
      <c r="E55" s="46"/>
    </row>
    <row r="56" ht="15.75" customHeight="1">
      <c r="D56" s="46"/>
      <c r="E56" s="46"/>
    </row>
    <row r="57" ht="15.75" customHeight="1">
      <c r="D57" s="46"/>
      <c r="E57" s="46"/>
    </row>
    <row r="58" ht="15.75" customHeight="1">
      <c r="D58" s="46"/>
      <c r="E58" s="46"/>
    </row>
    <row r="59" ht="15.75" customHeight="1">
      <c r="D59" s="46"/>
      <c r="E59" s="46"/>
    </row>
    <row r="60" ht="15.75" customHeight="1">
      <c r="D60" s="46"/>
      <c r="E60" s="46"/>
    </row>
    <row r="61" ht="15.75" customHeight="1">
      <c r="D61" s="46"/>
      <c r="E61" s="46"/>
    </row>
    <row r="62" ht="15.75" customHeight="1">
      <c r="D62" s="46"/>
      <c r="E62" s="46"/>
    </row>
    <row r="63" ht="15.75" customHeight="1">
      <c r="D63" s="46"/>
      <c r="E63" s="46"/>
    </row>
    <row r="64" ht="15.75" customHeight="1">
      <c r="D64" s="46"/>
      <c r="E64" s="46"/>
    </row>
    <row r="65" ht="15.75" customHeight="1">
      <c r="D65" s="46"/>
      <c r="E65" s="46"/>
    </row>
    <row r="66" ht="15.75" customHeight="1">
      <c r="D66" s="46"/>
      <c r="E66" s="46"/>
    </row>
    <row r="67" ht="15.75" customHeight="1">
      <c r="D67" s="46"/>
      <c r="E67" s="46"/>
    </row>
    <row r="68" ht="15.75" customHeight="1">
      <c r="D68" s="46"/>
      <c r="E68" s="46"/>
    </row>
    <row r="69" ht="15.75" customHeight="1">
      <c r="D69" s="46"/>
      <c r="E69" s="46"/>
    </row>
    <row r="70" ht="15.75" customHeight="1">
      <c r="D70" s="46"/>
      <c r="E70" s="46"/>
    </row>
    <row r="71" ht="15.75" customHeight="1">
      <c r="D71" s="46"/>
      <c r="E71" s="46"/>
    </row>
    <row r="72" ht="15.75" customHeight="1">
      <c r="D72" s="46"/>
      <c r="E72" s="46"/>
    </row>
    <row r="73" ht="15.75" customHeight="1">
      <c r="D73" s="46"/>
      <c r="E73" s="46"/>
    </row>
    <row r="74" ht="15.75" customHeight="1">
      <c r="D74" s="46"/>
      <c r="E74" s="46"/>
    </row>
    <row r="75" ht="15.75" customHeight="1">
      <c r="D75" s="46"/>
      <c r="E75" s="46"/>
    </row>
    <row r="76" ht="15.75" customHeight="1">
      <c r="D76" s="46"/>
      <c r="E76" s="46"/>
    </row>
    <row r="77" ht="15.75" customHeight="1">
      <c r="D77" s="46"/>
      <c r="E77" s="46"/>
    </row>
    <row r="78" ht="15.75" customHeight="1">
      <c r="D78" s="46"/>
      <c r="E78" s="46"/>
    </row>
    <row r="79" ht="15.75" customHeight="1">
      <c r="D79" s="46"/>
      <c r="E79" s="46"/>
    </row>
    <row r="80" ht="15.75" customHeight="1">
      <c r="D80" s="46"/>
      <c r="E80" s="46"/>
    </row>
    <row r="81" ht="15.75" customHeight="1">
      <c r="D81" s="46"/>
      <c r="E81" s="46"/>
    </row>
    <row r="82" ht="15.75" customHeight="1">
      <c r="D82" s="46"/>
      <c r="E82" s="46"/>
    </row>
    <row r="83" ht="15.75" customHeight="1">
      <c r="D83" s="46"/>
      <c r="E83" s="46"/>
    </row>
    <row r="84" ht="15.75" customHeight="1">
      <c r="D84" s="46"/>
      <c r="E84" s="46"/>
    </row>
    <row r="85" ht="15.75" customHeight="1">
      <c r="D85" s="46"/>
      <c r="E85" s="46"/>
    </row>
    <row r="86" ht="15.75" customHeight="1">
      <c r="D86" s="46"/>
      <c r="E86" s="46"/>
    </row>
    <row r="87" ht="15.75" customHeight="1">
      <c r="D87" s="46"/>
      <c r="E87" s="46"/>
    </row>
    <row r="88" ht="15.75" customHeight="1">
      <c r="D88" s="46"/>
      <c r="E88" s="46"/>
    </row>
    <row r="89" ht="15.75" customHeight="1">
      <c r="D89" s="46"/>
      <c r="E89" s="46"/>
    </row>
    <row r="90" ht="15.75" customHeight="1">
      <c r="D90" s="46"/>
      <c r="E90" s="46"/>
    </row>
    <row r="91" ht="15.75" customHeight="1">
      <c r="D91" s="46"/>
      <c r="E91" s="46"/>
    </row>
    <row r="92" ht="15.75" customHeight="1">
      <c r="D92" s="46"/>
      <c r="E92" s="46"/>
    </row>
    <row r="93" ht="15.75" customHeight="1">
      <c r="D93" s="46"/>
      <c r="E93" s="46"/>
    </row>
    <row r="94" ht="15.75" customHeight="1">
      <c r="D94" s="46"/>
      <c r="E94" s="46"/>
    </row>
    <row r="95" ht="15.75" customHeight="1">
      <c r="D95" s="46"/>
      <c r="E95" s="46"/>
    </row>
    <row r="96" ht="15.75" customHeight="1">
      <c r="D96" s="46"/>
      <c r="E96" s="46"/>
    </row>
    <row r="97" ht="15.75" customHeight="1">
      <c r="D97" s="46"/>
      <c r="E97" s="46"/>
    </row>
    <row r="98" ht="15.75" customHeight="1">
      <c r="D98" s="46"/>
      <c r="E98" s="46"/>
    </row>
    <row r="99" ht="15.75" customHeight="1">
      <c r="D99" s="46"/>
      <c r="E99" s="46"/>
    </row>
    <row r="100" ht="15.75" customHeight="1">
      <c r="D100" s="46"/>
      <c r="E100" s="46"/>
    </row>
    <row r="101" ht="15.75" customHeight="1">
      <c r="D101" s="46"/>
      <c r="E101" s="46"/>
    </row>
    <row r="102" ht="15.75" customHeight="1">
      <c r="D102" s="46"/>
      <c r="E102" s="46"/>
    </row>
    <row r="103" ht="15.75" customHeight="1">
      <c r="D103" s="46"/>
      <c r="E103" s="46"/>
    </row>
    <row r="104" ht="15.75" customHeight="1">
      <c r="D104" s="46"/>
      <c r="E104" s="46"/>
    </row>
    <row r="105" ht="15.75" customHeight="1">
      <c r="D105" s="46"/>
      <c r="E105" s="46"/>
    </row>
    <row r="106" ht="15.75" customHeight="1">
      <c r="D106" s="46"/>
      <c r="E106" s="46"/>
    </row>
    <row r="107" ht="15.75" customHeight="1">
      <c r="D107" s="46"/>
      <c r="E107" s="46"/>
    </row>
    <row r="108" ht="15.75" customHeight="1">
      <c r="D108" s="46"/>
      <c r="E108" s="46"/>
    </row>
    <row r="109" ht="15.75" customHeight="1">
      <c r="D109" s="46"/>
      <c r="E109" s="46"/>
    </row>
    <row r="110" ht="15.75" customHeight="1">
      <c r="D110" s="46"/>
      <c r="E110" s="46"/>
    </row>
    <row r="111" ht="15.75" customHeight="1">
      <c r="D111" s="46"/>
      <c r="E111" s="46"/>
    </row>
    <row r="112" ht="15.75" customHeight="1">
      <c r="D112" s="46"/>
      <c r="E112" s="46"/>
    </row>
    <row r="113" ht="15.75" customHeight="1">
      <c r="D113" s="46"/>
      <c r="E113" s="46"/>
    </row>
    <row r="114" ht="15.75" customHeight="1">
      <c r="D114" s="46"/>
      <c r="E114" s="46"/>
    </row>
    <row r="115" ht="15.75" customHeight="1">
      <c r="D115" s="46"/>
      <c r="E115" s="46"/>
    </row>
    <row r="116" ht="15.75" customHeight="1">
      <c r="D116" s="46"/>
      <c r="E116" s="46"/>
    </row>
    <row r="117" ht="15.75" customHeight="1">
      <c r="D117" s="46"/>
      <c r="E117" s="46"/>
    </row>
    <row r="118" ht="15.75" customHeight="1">
      <c r="D118" s="46"/>
      <c r="E118" s="46"/>
    </row>
    <row r="119" ht="15.75" customHeight="1">
      <c r="D119" s="46"/>
      <c r="E119" s="46"/>
    </row>
    <row r="120" ht="15.75" customHeight="1">
      <c r="D120" s="46"/>
      <c r="E120" s="46"/>
    </row>
    <row r="121" ht="15.75" customHeight="1">
      <c r="D121" s="46"/>
      <c r="E121" s="46"/>
    </row>
    <row r="122" ht="15.75" customHeight="1">
      <c r="D122" s="46"/>
      <c r="E122" s="46"/>
    </row>
    <row r="123" ht="15.75" customHeight="1">
      <c r="D123" s="46"/>
      <c r="E123" s="46"/>
    </row>
    <row r="124" ht="15.75" customHeight="1">
      <c r="D124" s="46"/>
      <c r="E124" s="46"/>
    </row>
    <row r="125" ht="15.75" customHeight="1">
      <c r="D125" s="46"/>
      <c r="E125" s="46"/>
    </row>
    <row r="126" ht="15.75" customHeight="1">
      <c r="D126" s="46"/>
      <c r="E126" s="46"/>
    </row>
    <row r="127" ht="15.75" customHeight="1">
      <c r="D127" s="46"/>
      <c r="E127" s="46"/>
    </row>
    <row r="128" ht="15.75" customHeight="1">
      <c r="D128" s="46"/>
      <c r="E128" s="46"/>
    </row>
    <row r="129" ht="15.75" customHeight="1">
      <c r="D129" s="46"/>
      <c r="E129" s="46"/>
    </row>
    <row r="130" ht="15.75" customHeight="1">
      <c r="D130" s="46"/>
      <c r="E130" s="46"/>
    </row>
    <row r="131" ht="15.75" customHeight="1">
      <c r="D131" s="46"/>
      <c r="E131" s="46"/>
    </row>
    <row r="132" ht="15.75" customHeight="1">
      <c r="D132" s="46"/>
      <c r="E132" s="46"/>
    </row>
    <row r="133" ht="15.75" customHeight="1">
      <c r="D133" s="46"/>
      <c r="E133" s="46"/>
    </row>
    <row r="134" ht="15.75" customHeight="1">
      <c r="D134" s="46"/>
      <c r="E134" s="46"/>
    </row>
    <row r="135" ht="15.75" customHeight="1">
      <c r="D135" s="46"/>
      <c r="E135" s="46"/>
    </row>
    <row r="136" ht="15.75" customHeight="1">
      <c r="D136" s="46"/>
      <c r="E136" s="46"/>
    </row>
    <row r="137" ht="15.75" customHeight="1">
      <c r="D137" s="46"/>
      <c r="E137" s="46"/>
    </row>
    <row r="138" ht="15.75" customHeight="1">
      <c r="D138" s="46"/>
      <c r="E138" s="46"/>
    </row>
    <row r="139" ht="15.75" customHeight="1">
      <c r="D139" s="46"/>
      <c r="E139" s="46"/>
    </row>
    <row r="140" ht="15.75" customHeight="1">
      <c r="D140" s="46"/>
      <c r="E140" s="46"/>
    </row>
    <row r="141" ht="15.75" customHeight="1">
      <c r="D141" s="46"/>
      <c r="E141" s="46"/>
    </row>
    <row r="142" ht="15.75" customHeight="1">
      <c r="D142" s="46"/>
      <c r="E142" s="46"/>
    </row>
    <row r="143" ht="15.75" customHeight="1">
      <c r="D143" s="46"/>
      <c r="E143" s="46"/>
    </row>
    <row r="144" ht="15.75" customHeight="1">
      <c r="D144" s="46"/>
      <c r="E144" s="46"/>
    </row>
    <row r="145" ht="15.75" customHeight="1">
      <c r="D145" s="46"/>
      <c r="E145" s="46"/>
    </row>
    <row r="146" ht="15.75" customHeight="1">
      <c r="D146" s="46"/>
      <c r="E146" s="46"/>
    </row>
    <row r="147" ht="15.75" customHeight="1">
      <c r="D147" s="46"/>
      <c r="E147" s="46"/>
    </row>
    <row r="148" ht="15.75" customHeight="1">
      <c r="D148" s="46"/>
      <c r="E148" s="46"/>
    </row>
    <row r="149" ht="15.75" customHeight="1">
      <c r="D149" s="46"/>
      <c r="E149" s="46"/>
    </row>
    <row r="150" ht="15.75" customHeight="1">
      <c r="D150" s="46"/>
      <c r="E150" s="46"/>
    </row>
    <row r="151" ht="15.75" customHeight="1">
      <c r="D151" s="46"/>
      <c r="E151" s="46"/>
    </row>
    <row r="152" ht="15.75" customHeight="1">
      <c r="D152" s="46"/>
      <c r="E152" s="46"/>
    </row>
    <row r="153" ht="15.75" customHeight="1">
      <c r="D153" s="46"/>
      <c r="E153" s="46"/>
    </row>
    <row r="154" ht="15.75" customHeight="1">
      <c r="D154" s="46"/>
      <c r="E154" s="46"/>
    </row>
    <row r="155" ht="15.75" customHeight="1">
      <c r="D155" s="46"/>
      <c r="E155" s="46"/>
    </row>
    <row r="156" ht="15.75" customHeight="1">
      <c r="D156" s="46"/>
      <c r="E156" s="46"/>
    </row>
    <row r="157" ht="15.75" customHeight="1">
      <c r="D157" s="46"/>
      <c r="E157" s="46"/>
    </row>
    <row r="158" ht="15.75" customHeight="1">
      <c r="D158" s="46"/>
      <c r="E158" s="46"/>
    </row>
    <row r="159" ht="15.75" customHeight="1">
      <c r="D159" s="46"/>
      <c r="E159" s="46"/>
    </row>
    <row r="160" ht="15.75" customHeight="1">
      <c r="D160" s="46"/>
      <c r="E160" s="46"/>
    </row>
    <row r="161" ht="15.75" customHeight="1">
      <c r="D161" s="46"/>
      <c r="E161" s="46"/>
    </row>
    <row r="162" ht="15.75" customHeight="1">
      <c r="D162" s="46"/>
      <c r="E162" s="46"/>
    </row>
    <row r="163" ht="15.75" customHeight="1">
      <c r="D163" s="46"/>
      <c r="E163" s="46"/>
    </row>
    <row r="164" ht="15.75" customHeight="1">
      <c r="D164" s="46"/>
      <c r="E164" s="46"/>
    </row>
    <row r="165" ht="15.75" customHeight="1">
      <c r="D165" s="46"/>
      <c r="E165" s="46"/>
    </row>
    <row r="166" ht="15.75" customHeight="1">
      <c r="D166" s="46"/>
      <c r="E166" s="46"/>
    </row>
    <row r="167" ht="15.75" customHeight="1">
      <c r="D167" s="46"/>
      <c r="E167" s="46"/>
    </row>
    <row r="168" ht="15.75" customHeight="1">
      <c r="D168" s="46"/>
      <c r="E168" s="46"/>
    </row>
    <row r="169" ht="15.75" customHeight="1">
      <c r="D169" s="46"/>
      <c r="E169" s="46"/>
    </row>
    <row r="170" ht="15.75" customHeight="1">
      <c r="D170" s="46"/>
      <c r="E170" s="46"/>
    </row>
    <row r="171" ht="15.75" customHeight="1">
      <c r="D171" s="46"/>
      <c r="E171" s="46"/>
    </row>
    <row r="172" ht="15.75" customHeight="1">
      <c r="D172" s="46"/>
      <c r="E172" s="46"/>
    </row>
    <row r="173" ht="15.75" customHeight="1">
      <c r="D173" s="46"/>
      <c r="E173" s="46"/>
    </row>
    <row r="174" ht="15.75" customHeight="1">
      <c r="D174" s="46"/>
      <c r="E174" s="46"/>
    </row>
    <row r="175" ht="15.75" customHeight="1">
      <c r="D175" s="46"/>
      <c r="E175" s="46"/>
    </row>
    <row r="176" ht="15.75" customHeight="1">
      <c r="D176" s="46"/>
      <c r="E176" s="46"/>
    </row>
    <row r="177" ht="15.75" customHeight="1">
      <c r="D177" s="46"/>
      <c r="E177" s="46"/>
    </row>
    <row r="178" ht="15.75" customHeight="1">
      <c r="D178" s="46"/>
      <c r="E178" s="46"/>
    </row>
    <row r="179" ht="15.75" customHeight="1">
      <c r="D179" s="46"/>
      <c r="E179" s="46"/>
    </row>
    <row r="180" ht="15.75" customHeight="1">
      <c r="D180" s="46"/>
      <c r="E180" s="46"/>
    </row>
    <row r="181" ht="15.75" customHeight="1">
      <c r="D181" s="46"/>
      <c r="E181" s="46"/>
    </row>
    <row r="182" ht="15.75" customHeight="1">
      <c r="D182" s="46"/>
      <c r="E182" s="46"/>
    </row>
    <row r="183" ht="15.75" customHeight="1">
      <c r="D183" s="46"/>
      <c r="E183" s="46"/>
    </row>
    <row r="184" ht="15.75" customHeight="1">
      <c r="D184" s="46"/>
      <c r="E184" s="46"/>
    </row>
    <row r="185" ht="15.75" customHeight="1">
      <c r="D185" s="46"/>
      <c r="E185" s="46"/>
    </row>
    <row r="186" ht="15.75" customHeight="1">
      <c r="D186" s="46"/>
      <c r="E186" s="46"/>
    </row>
    <row r="187" ht="15.75" customHeight="1">
      <c r="D187" s="46"/>
      <c r="E187" s="46"/>
    </row>
    <row r="188" ht="15.75" customHeight="1">
      <c r="D188" s="46"/>
      <c r="E188" s="46"/>
    </row>
    <row r="189" ht="15.75" customHeight="1">
      <c r="D189" s="46"/>
      <c r="E189" s="46"/>
    </row>
    <row r="190" ht="15.75" customHeight="1">
      <c r="D190" s="46"/>
      <c r="E190" s="46"/>
    </row>
    <row r="191" ht="15.75" customHeight="1">
      <c r="D191" s="46"/>
      <c r="E191" s="46"/>
    </row>
    <row r="192" ht="15.75" customHeight="1">
      <c r="D192" s="46"/>
      <c r="E192" s="46"/>
    </row>
    <row r="193" ht="15.75" customHeight="1">
      <c r="D193" s="46"/>
      <c r="E193" s="46"/>
    </row>
    <row r="194" ht="15.75" customHeight="1">
      <c r="D194" s="46"/>
      <c r="E194" s="46"/>
    </row>
    <row r="195" ht="15.75" customHeight="1">
      <c r="D195" s="46"/>
      <c r="E195" s="46"/>
    </row>
    <row r="196" ht="15.75" customHeight="1">
      <c r="D196" s="46"/>
      <c r="E196" s="46"/>
    </row>
    <row r="197" ht="15.75" customHeight="1">
      <c r="D197" s="46"/>
      <c r="E197" s="46"/>
    </row>
    <row r="198" ht="15.75" customHeight="1">
      <c r="D198" s="46"/>
      <c r="E198" s="46"/>
    </row>
    <row r="199" ht="15.75" customHeight="1">
      <c r="D199" s="46"/>
      <c r="E199" s="46"/>
    </row>
    <row r="200" ht="15.75" customHeight="1">
      <c r="D200" s="46"/>
      <c r="E200" s="46"/>
    </row>
    <row r="201" ht="15.75" customHeight="1">
      <c r="D201" s="46"/>
      <c r="E201" s="46"/>
    </row>
    <row r="202" ht="15.75" customHeight="1">
      <c r="D202" s="46"/>
      <c r="E202" s="46"/>
    </row>
    <row r="203" ht="15.75" customHeight="1">
      <c r="D203" s="46"/>
      <c r="E203" s="46"/>
    </row>
    <row r="204" ht="15.75" customHeight="1">
      <c r="D204" s="46"/>
      <c r="E204" s="46"/>
    </row>
    <row r="205" ht="15.75" customHeight="1">
      <c r="D205" s="46"/>
      <c r="E205" s="46"/>
    </row>
    <row r="206" ht="15.75" customHeight="1">
      <c r="D206" s="46"/>
      <c r="E206" s="46"/>
    </row>
    <row r="207" ht="15.75" customHeight="1">
      <c r="D207" s="46"/>
      <c r="E207" s="46"/>
    </row>
    <row r="208" ht="15.75" customHeight="1">
      <c r="D208" s="46"/>
      <c r="E208" s="46"/>
    </row>
    <row r="209" ht="15.75" customHeight="1">
      <c r="D209" s="46"/>
      <c r="E209" s="46"/>
    </row>
    <row r="210" ht="15.75" customHeight="1">
      <c r="D210" s="46"/>
      <c r="E210" s="46"/>
    </row>
    <row r="211" ht="15.75" customHeight="1">
      <c r="D211" s="46"/>
      <c r="E211" s="46"/>
    </row>
    <row r="212" ht="15.75" customHeight="1">
      <c r="D212" s="46"/>
      <c r="E212" s="46"/>
    </row>
    <row r="213" ht="15.75" customHeight="1">
      <c r="D213" s="46"/>
      <c r="E213" s="46"/>
    </row>
    <row r="214" ht="15.75" customHeight="1">
      <c r="D214" s="46"/>
      <c r="E214" s="46"/>
    </row>
    <row r="215" ht="15.75" customHeight="1">
      <c r="D215" s="46"/>
      <c r="E215" s="46"/>
    </row>
    <row r="216" ht="15.75" customHeight="1">
      <c r="D216" s="46"/>
      <c r="E216" s="46"/>
    </row>
    <row r="217" ht="15.75" customHeight="1">
      <c r="D217" s="46"/>
      <c r="E217" s="46"/>
    </row>
    <row r="218" ht="15.75" customHeight="1">
      <c r="D218" s="46"/>
      <c r="E218" s="46"/>
    </row>
    <row r="219" ht="15.75" customHeight="1">
      <c r="D219" s="46"/>
      <c r="E219" s="46"/>
    </row>
    <row r="220" ht="15.75" customHeight="1">
      <c r="D220" s="46"/>
      <c r="E220" s="4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5:C15"/>
    <mergeCell ref="F15:H15"/>
    <mergeCell ref="A16:C16"/>
    <mergeCell ref="F16:H17"/>
    <mergeCell ref="A17:C17"/>
    <mergeCell ref="A1:H1"/>
    <mergeCell ref="A2:H2"/>
    <mergeCell ref="A3:H3"/>
    <mergeCell ref="A4:H4"/>
    <mergeCell ref="A5:A6"/>
    <mergeCell ref="B5:B6"/>
    <mergeCell ref="G5:H5"/>
  </mergeCells>
  <conditionalFormatting sqref="F8:F14">
    <cfRule type="containsText" dxfId="0" priority="1" operator="containsText" text="AB">
      <formula>NOT(ISERROR(SEARCH(("AB"),(F8))))</formula>
    </cfRule>
  </conditionalFormatting>
  <conditionalFormatting sqref="G8:H13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47" t="s">
        <v>59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15" t="s">
        <v>60</v>
      </c>
      <c r="B4" s="2"/>
      <c r="C4" s="2"/>
      <c r="D4" s="2"/>
      <c r="E4" s="2"/>
      <c r="F4" s="2"/>
      <c r="G4" s="2"/>
      <c r="H4" s="2"/>
      <c r="I4" s="3"/>
    </row>
    <row r="5">
      <c r="A5" s="48" t="s">
        <v>61</v>
      </c>
      <c r="B5" s="48" t="s">
        <v>62</v>
      </c>
      <c r="C5" s="48" t="s">
        <v>63</v>
      </c>
      <c r="D5" s="48" t="s">
        <v>64</v>
      </c>
      <c r="E5" s="48" t="s">
        <v>65</v>
      </c>
      <c r="F5" s="48" t="s">
        <v>66</v>
      </c>
      <c r="G5" s="48" t="s">
        <v>64</v>
      </c>
      <c r="H5" s="48" t="s">
        <v>67</v>
      </c>
      <c r="I5" s="48" t="s">
        <v>68</v>
      </c>
    </row>
    <row r="6" ht="19.5" customHeight="1">
      <c r="A6" s="49" t="s">
        <v>69</v>
      </c>
      <c r="B6" s="49" t="s">
        <v>70</v>
      </c>
      <c r="C6" s="50">
        <f>'Sessional + End Term Assessment'!D16</f>
        <v>17</v>
      </c>
      <c r="D6" s="50">
        <f>'Sessional + End Term Assessment'!E16</f>
        <v>1</v>
      </c>
      <c r="E6" s="50">
        <f>D6*'Sessional + End Term Assessment'!D6/'Sessional + End Term Assessment'!F6</f>
        <v>0.7</v>
      </c>
      <c r="F6" s="50">
        <f>'Sessional + End Term Assessment'!D17</f>
        <v>100</v>
      </c>
      <c r="G6" s="50">
        <f>'Sessional + End Term Assessment'!E17</f>
        <v>3</v>
      </c>
      <c r="H6" s="50">
        <f>G6*'Sessional + End Term Assessment'!E6/'Sessional + End Term Assessment'!F6</f>
        <v>0.9</v>
      </c>
      <c r="I6" s="50">
        <f>E6+H6</f>
        <v>1.6</v>
      </c>
    </row>
    <row r="7" ht="30.75" customHeight="1">
      <c r="A7" s="51" t="s">
        <v>71</v>
      </c>
      <c r="B7" s="41"/>
      <c r="C7" s="41"/>
      <c r="D7" s="41"/>
      <c r="E7" s="41"/>
      <c r="F7" s="42"/>
      <c r="G7" s="52" t="s">
        <v>56</v>
      </c>
      <c r="H7" s="2"/>
      <c r="I7" s="3"/>
    </row>
    <row r="8">
      <c r="A8" s="53"/>
      <c r="F8" s="54"/>
      <c r="G8" s="51"/>
      <c r="H8" s="41"/>
      <c r="I8" s="42"/>
    </row>
    <row r="9">
      <c r="A9" s="43"/>
      <c r="B9" s="44"/>
      <c r="C9" s="44"/>
      <c r="D9" s="44"/>
      <c r="E9" s="44"/>
      <c r="F9" s="45"/>
      <c r="G9" s="43"/>
      <c r="H9" s="44"/>
      <c r="I9" s="4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7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5" t="s">
        <v>73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5" t="s">
        <v>74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56"/>
      <c r="R5" s="56"/>
      <c r="S5" s="56"/>
      <c r="T5" s="56"/>
      <c r="U5" s="56"/>
      <c r="V5" s="56"/>
      <c r="W5" s="56"/>
      <c r="X5" s="56"/>
      <c r="Y5" s="56"/>
      <c r="Z5" s="56"/>
    </row>
    <row r="6" ht="19.5" customHeight="1">
      <c r="A6" s="57" t="s">
        <v>69</v>
      </c>
      <c r="B6" s="58">
        <f>'Attainment of Subject Code'!$I$6*'CO-PO Mapping'!B11/3</f>
        <v>1.28</v>
      </c>
      <c r="C6" s="58">
        <f>'Attainment of Subject Code'!$I$6*'CO-PO Mapping'!C11/3</f>
        <v>0.8533333333</v>
      </c>
      <c r="D6" s="58">
        <f>'Attainment of Subject Code'!$I$6*'CO-PO Mapping'!D11/3</f>
        <v>0.96</v>
      </c>
      <c r="E6" s="58">
        <f>'Attainment of Subject Code'!$I$6*'CO-PO Mapping'!E11/3</f>
        <v>0.96</v>
      </c>
      <c r="F6" s="58">
        <f>'Attainment of Subject Code'!$I$6*'CO-PO Mapping'!F11/3</f>
        <v>0.7466666667</v>
      </c>
      <c r="G6" s="58">
        <f>'Attainment of Subject Code'!$I$6*'CO-PO Mapping'!G11/3</f>
        <v>0.2133333333</v>
      </c>
      <c r="H6" s="58">
        <f>'Attainment of Subject Code'!$I$6*'CO-PO Mapping'!H11/3</f>
        <v>0.1066666667</v>
      </c>
      <c r="I6" s="58">
        <f>'Attainment of Subject Code'!$I$6*'CO-PO Mapping'!I11/3</f>
        <v>0.1066666667</v>
      </c>
      <c r="J6" s="58">
        <f>'Attainment of Subject Code'!$I$6*'CO-PO Mapping'!J11/3</f>
        <v>0.2133333333</v>
      </c>
      <c r="K6" s="58">
        <f>'Attainment of Subject Code'!$I$6*'CO-PO Mapping'!K11/3</f>
        <v>0.4266666667</v>
      </c>
      <c r="L6" s="58">
        <f>'Attainment of Subject Code'!$I$6*'CO-PO Mapping'!L11/3</f>
        <v>0</v>
      </c>
      <c r="M6" s="58">
        <f>'Attainment of Subject Code'!$I$6*'CO-PO Mapping'!M11/3</f>
        <v>0.4266666667</v>
      </c>
      <c r="N6" s="58">
        <f>'Attainment of Subject Code'!$I$6*'CO-PO Mapping'!N11/3</f>
        <v>1.173333333</v>
      </c>
      <c r="O6" s="58">
        <f>'Attainment of Subject Code'!$I$6*'CO-PO Mapping'!O11/3</f>
        <v>0.7466666667</v>
      </c>
      <c r="P6" s="58">
        <f>'Attainment of Subject Code'!$I$6*'CO-PO Mapping'!P11/3</f>
        <v>0.7466666667</v>
      </c>
    </row>
    <row r="7" ht="39.75" customHeight="1">
      <c r="A7" s="59" t="s">
        <v>56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59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9.5" customHeight="1">
      <c r="A2" s="47" t="s">
        <v>75</v>
      </c>
      <c r="B2" s="2"/>
      <c r="C2" s="2"/>
      <c r="D2" s="2"/>
      <c r="E2" s="2"/>
      <c r="F2" s="2"/>
      <c r="G2" s="2"/>
      <c r="H2" s="2"/>
      <c r="I2" s="3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9.5" customHeight="1">
      <c r="A4" s="61" t="s">
        <v>30</v>
      </c>
      <c r="B4" s="62" t="s">
        <v>76</v>
      </c>
      <c r="C4" s="55" t="s">
        <v>32</v>
      </c>
      <c r="D4" s="47"/>
      <c r="E4" s="2"/>
      <c r="F4" s="2"/>
      <c r="G4" s="2"/>
      <c r="H4" s="3"/>
      <c r="I4" s="61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63"/>
      <c r="B5" s="63"/>
      <c r="C5" s="55" t="s">
        <v>77</v>
      </c>
      <c r="D5" s="55" t="s">
        <v>78</v>
      </c>
      <c r="E5" s="55" t="s">
        <v>79</v>
      </c>
      <c r="F5" s="55" t="s">
        <v>80</v>
      </c>
      <c r="G5" s="55" t="s">
        <v>81</v>
      </c>
      <c r="H5" s="55" t="s">
        <v>82</v>
      </c>
      <c r="I5" s="2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9.5" customHeight="1">
      <c r="A6" s="20"/>
      <c r="B6" s="20"/>
      <c r="C6" s="55" t="s">
        <v>37</v>
      </c>
      <c r="D6" s="64">
        <v>28.0</v>
      </c>
      <c r="E6" s="64">
        <v>28.0</v>
      </c>
      <c r="F6" s="64">
        <v>14.0</v>
      </c>
      <c r="G6" s="55"/>
      <c r="H6" s="65"/>
      <c r="I6" s="55">
        <f t="shared" ref="I6:I12" si="1">SUM(D6:H6)</f>
        <v>70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9.5" customHeight="1">
      <c r="A7" s="25">
        <v>1.0</v>
      </c>
      <c r="B7" s="26" t="s">
        <v>41</v>
      </c>
      <c r="C7" s="27" t="s">
        <v>42</v>
      </c>
      <c r="D7" s="66">
        <v>24.0</v>
      </c>
      <c r="E7" s="66">
        <v>27.0</v>
      </c>
      <c r="F7" s="66">
        <v>13.0</v>
      </c>
      <c r="G7" s="67"/>
      <c r="H7" s="67"/>
      <c r="I7" s="68">
        <f t="shared" si="1"/>
        <v>64</v>
      </c>
      <c r="J7" s="69"/>
      <c r="K7" s="69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9.5" customHeight="1">
      <c r="A8" s="25">
        <v>2.0</v>
      </c>
      <c r="B8" s="31" t="s">
        <v>43</v>
      </c>
      <c r="C8" s="32" t="s">
        <v>44</v>
      </c>
      <c r="D8" s="66">
        <v>28.0</v>
      </c>
      <c r="E8" s="66">
        <v>26.0</v>
      </c>
      <c r="F8" s="66">
        <v>13.0</v>
      </c>
      <c r="G8" s="67"/>
      <c r="H8" s="67"/>
      <c r="I8" s="68">
        <f t="shared" si="1"/>
        <v>67</v>
      </c>
      <c r="J8" s="69"/>
      <c r="K8" s="69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9.5" customHeight="1">
      <c r="A9" s="25">
        <v>3.0</v>
      </c>
      <c r="B9" s="31" t="s">
        <v>45</v>
      </c>
      <c r="C9" s="32" t="s">
        <v>46</v>
      </c>
      <c r="D9" s="66">
        <v>27.0</v>
      </c>
      <c r="E9" s="66">
        <v>28.0</v>
      </c>
      <c r="F9" s="66">
        <v>12.0</v>
      </c>
      <c r="G9" s="67"/>
      <c r="H9" s="67"/>
      <c r="I9" s="68">
        <f t="shared" si="1"/>
        <v>67</v>
      </c>
      <c r="J9" s="69"/>
      <c r="K9" s="69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9.5" customHeight="1">
      <c r="A10" s="25">
        <v>4.0</v>
      </c>
      <c r="B10" s="31" t="s">
        <v>47</v>
      </c>
      <c r="C10" s="32" t="s">
        <v>48</v>
      </c>
      <c r="D10" s="66">
        <v>28.0</v>
      </c>
      <c r="E10" s="66">
        <v>28.0</v>
      </c>
      <c r="F10" s="66">
        <v>14.0</v>
      </c>
      <c r="G10" s="67"/>
      <c r="H10" s="67"/>
      <c r="I10" s="68">
        <f t="shared" si="1"/>
        <v>70</v>
      </c>
      <c r="J10" s="69"/>
      <c r="K10" s="69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9.5" customHeight="1">
      <c r="A11" s="25">
        <v>5.0</v>
      </c>
      <c r="B11" s="31" t="s">
        <v>49</v>
      </c>
      <c r="C11" s="32" t="s">
        <v>50</v>
      </c>
      <c r="D11" s="66">
        <v>28.0</v>
      </c>
      <c r="E11" s="66">
        <v>28.0</v>
      </c>
      <c r="F11" s="66">
        <v>14.0</v>
      </c>
      <c r="G11" s="67"/>
      <c r="H11" s="67"/>
      <c r="I11" s="68">
        <f t="shared" si="1"/>
        <v>70</v>
      </c>
      <c r="J11" s="69"/>
      <c r="K11" s="69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19.5" customHeight="1">
      <c r="A12" s="25">
        <v>6.0</v>
      </c>
      <c r="B12" s="31" t="s">
        <v>51</v>
      </c>
      <c r="C12" s="32" t="s">
        <v>52</v>
      </c>
      <c r="D12" s="66">
        <v>25.0</v>
      </c>
      <c r="E12" s="66">
        <v>24.0</v>
      </c>
      <c r="F12" s="66">
        <v>13.0</v>
      </c>
      <c r="G12" s="67"/>
      <c r="H12" s="67"/>
      <c r="I12" s="68">
        <f t="shared" si="1"/>
        <v>62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26.2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9.5" customHeight="1">
      <c r="A2" s="47" t="s">
        <v>83</v>
      </c>
      <c r="B2" s="2"/>
      <c r="C2" s="2"/>
      <c r="D2" s="2"/>
      <c r="E2" s="2"/>
      <c r="F2" s="2"/>
      <c r="G2" s="2"/>
      <c r="H2" s="2"/>
      <c r="I2" s="3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9.5" customHeight="1">
      <c r="A4" s="55" t="s">
        <v>30</v>
      </c>
      <c r="B4" s="48" t="s">
        <v>76</v>
      </c>
      <c r="C4" s="55" t="s">
        <v>32</v>
      </c>
      <c r="D4" s="47"/>
      <c r="E4" s="2"/>
      <c r="F4" s="2"/>
      <c r="G4" s="2"/>
      <c r="H4" s="3"/>
      <c r="I4" s="61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55"/>
      <c r="B5" s="48"/>
      <c r="C5" s="55" t="s">
        <v>77</v>
      </c>
      <c r="D5" s="55" t="s">
        <v>78</v>
      </c>
      <c r="E5" s="55" t="s">
        <v>79</v>
      </c>
      <c r="F5" s="55" t="s">
        <v>80</v>
      </c>
      <c r="G5" s="55" t="s">
        <v>81</v>
      </c>
      <c r="H5" s="55" t="s">
        <v>82</v>
      </c>
      <c r="I5" s="2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9.5" customHeight="1">
      <c r="A6" s="70"/>
      <c r="B6" s="71"/>
      <c r="C6" s="70" t="s">
        <v>37</v>
      </c>
      <c r="D6" s="55"/>
      <c r="E6" s="55"/>
      <c r="F6" s="64">
        <v>14.0</v>
      </c>
      <c r="G6" s="64">
        <v>28.0</v>
      </c>
      <c r="H6" s="64">
        <v>28.0</v>
      </c>
      <c r="I6" s="68">
        <f t="shared" ref="I6:I12" si="1">SUM(D6:H6)</f>
        <v>70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9.5" customHeight="1">
      <c r="A7" s="25">
        <v>1.0</v>
      </c>
      <c r="B7" s="26" t="s">
        <v>41</v>
      </c>
      <c r="C7" s="27" t="s">
        <v>42</v>
      </c>
      <c r="D7" s="67"/>
      <c r="E7" s="72"/>
      <c r="F7" s="28">
        <v>13.0</v>
      </c>
      <c r="G7" s="28">
        <v>26.0</v>
      </c>
      <c r="H7" s="73">
        <v>27.0</v>
      </c>
      <c r="I7" s="68">
        <f t="shared" si="1"/>
        <v>66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9.5" customHeight="1">
      <c r="A8" s="25">
        <v>2.0</v>
      </c>
      <c r="B8" s="31" t="s">
        <v>43</v>
      </c>
      <c r="C8" s="32" t="s">
        <v>44</v>
      </c>
      <c r="D8" s="67"/>
      <c r="E8" s="72"/>
      <c r="F8" s="28">
        <v>14.0</v>
      </c>
      <c r="G8" s="28">
        <v>28.0</v>
      </c>
      <c r="H8" s="73">
        <v>27.0</v>
      </c>
      <c r="I8" s="68">
        <f t="shared" si="1"/>
        <v>69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9.5" customHeight="1">
      <c r="A9" s="25">
        <v>3.0</v>
      </c>
      <c r="B9" s="31" t="s">
        <v>45</v>
      </c>
      <c r="C9" s="32" t="s">
        <v>46</v>
      </c>
      <c r="D9" s="67"/>
      <c r="E9" s="72"/>
      <c r="F9" s="28">
        <v>13.0</v>
      </c>
      <c r="G9" s="28">
        <v>28.0</v>
      </c>
      <c r="H9" s="73">
        <v>28.0</v>
      </c>
      <c r="I9" s="68">
        <f t="shared" si="1"/>
        <v>69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9.5" customHeight="1">
      <c r="A10" s="25">
        <v>4.0</v>
      </c>
      <c r="B10" s="31" t="s">
        <v>47</v>
      </c>
      <c r="C10" s="32" t="s">
        <v>48</v>
      </c>
      <c r="D10" s="67"/>
      <c r="E10" s="72"/>
      <c r="F10" s="28">
        <v>14.0</v>
      </c>
      <c r="G10" s="28">
        <v>28.0</v>
      </c>
      <c r="H10" s="73">
        <v>28.0</v>
      </c>
      <c r="I10" s="68">
        <f t="shared" si="1"/>
        <v>70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9.5" customHeight="1">
      <c r="A11" s="25">
        <v>5.0</v>
      </c>
      <c r="B11" s="31" t="s">
        <v>49</v>
      </c>
      <c r="C11" s="32" t="s">
        <v>50</v>
      </c>
      <c r="D11" s="67"/>
      <c r="E11" s="72"/>
      <c r="F11" s="28">
        <v>14.0</v>
      </c>
      <c r="G11" s="28">
        <v>28.0</v>
      </c>
      <c r="H11" s="73">
        <v>28.0</v>
      </c>
      <c r="I11" s="68">
        <f t="shared" si="1"/>
        <v>70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31.5" customHeight="1">
      <c r="A12" s="25">
        <v>6.0</v>
      </c>
      <c r="B12" s="31" t="s">
        <v>51</v>
      </c>
      <c r="C12" s="32" t="s">
        <v>52</v>
      </c>
      <c r="D12" s="67"/>
      <c r="E12" s="72"/>
      <c r="F12" s="28">
        <v>13.0</v>
      </c>
      <c r="G12" s="28">
        <v>26.0</v>
      </c>
      <c r="H12" s="73">
        <v>25.0</v>
      </c>
      <c r="I12" s="68">
        <f t="shared" si="1"/>
        <v>64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15.7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47" t="s">
        <v>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15" t="s">
        <v>85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ht="19.5" customHeight="1">
      <c r="A5" s="61" t="s">
        <v>30</v>
      </c>
      <c r="B5" s="62" t="s">
        <v>31</v>
      </c>
      <c r="C5" s="55" t="s">
        <v>32</v>
      </c>
      <c r="D5" s="75" t="s">
        <v>86</v>
      </c>
      <c r="E5" s="75" t="s">
        <v>21</v>
      </c>
      <c r="F5" s="75" t="s">
        <v>22</v>
      </c>
      <c r="G5" s="75" t="s">
        <v>23</v>
      </c>
      <c r="H5" s="75" t="s">
        <v>24</v>
      </c>
      <c r="I5" s="47" t="s">
        <v>87</v>
      </c>
      <c r="J5" s="2"/>
      <c r="K5" s="2"/>
      <c r="L5" s="2"/>
      <c r="M5" s="3"/>
      <c r="N5" s="61" t="s">
        <v>35</v>
      </c>
      <c r="O5" s="61" t="s">
        <v>35</v>
      </c>
      <c r="P5" s="19"/>
      <c r="Q5" s="19"/>
      <c r="R5" s="19"/>
      <c r="S5" s="19"/>
      <c r="T5" s="19"/>
      <c r="U5" s="19"/>
      <c r="V5" s="19"/>
      <c r="W5" s="19"/>
      <c r="X5" s="19"/>
      <c r="Y5" s="19"/>
    </row>
    <row r="6" ht="19.5" customHeight="1">
      <c r="A6" s="63"/>
      <c r="B6" s="63"/>
      <c r="C6" s="55" t="s">
        <v>77</v>
      </c>
      <c r="D6" s="20"/>
      <c r="E6" s="20"/>
      <c r="F6" s="20"/>
      <c r="G6" s="20"/>
      <c r="H6" s="20"/>
      <c r="I6" s="75" t="s">
        <v>86</v>
      </c>
      <c r="J6" s="75" t="s">
        <v>21</v>
      </c>
      <c r="K6" s="75" t="s">
        <v>22</v>
      </c>
      <c r="L6" s="75" t="s">
        <v>23</v>
      </c>
      <c r="M6" s="75" t="s">
        <v>24</v>
      </c>
      <c r="N6" s="63"/>
      <c r="O6" s="63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3"/>
      <c r="B7" s="63"/>
      <c r="C7" s="55"/>
      <c r="D7" s="55" t="s">
        <v>35</v>
      </c>
      <c r="E7" s="55" t="s">
        <v>35</v>
      </c>
      <c r="F7" s="55" t="s">
        <v>35</v>
      </c>
      <c r="G7" s="55" t="s">
        <v>35</v>
      </c>
      <c r="H7" s="55" t="s">
        <v>35</v>
      </c>
      <c r="I7" s="20"/>
      <c r="J7" s="20"/>
      <c r="K7" s="20"/>
      <c r="L7" s="20"/>
      <c r="M7" s="20"/>
      <c r="N7" s="20"/>
      <c r="O7" s="20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0"/>
      <c r="B8" s="20"/>
      <c r="C8" s="55" t="s">
        <v>37</v>
      </c>
      <c r="D8" s="55">
        <f>' MID Term 1'!D6+'MID Term 2'!D6</f>
        <v>28</v>
      </c>
      <c r="E8" s="55">
        <f>' MID Term 1'!E6+'MID Term 2'!E6</f>
        <v>28</v>
      </c>
      <c r="F8" s="55">
        <f>' MID Term 1'!F6+'MID Term 2'!F6</f>
        <v>28</v>
      </c>
      <c r="G8" s="55">
        <f>' MID Term 1'!G6+'MID Term 2'!G6</f>
        <v>28</v>
      </c>
      <c r="H8" s="55">
        <f>' MID Term 1'!H6+'MID Term 2'!H6</f>
        <v>28</v>
      </c>
      <c r="I8" s="76">
        <v>0.75</v>
      </c>
      <c r="J8" s="76">
        <v>0.75</v>
      </c>
      <c r="K8" s="76">
        <v>0.75</v>
      </c>
      <c r="L8" s="76">
        <v>0.75</v>
      </c>
      <c r="M8" s="76">
        <v>0.75</v>
      </c>
      <c r="N8" s="61">
        <f>SUM(D8:H8)</f>
        <v>140</v>
      </c>
      <c r="O8" s="61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47" t="s">
        <v>40</v>
      </c>
      <c r="B9" s="2"/>
      <c r="C9" s="3"/>
      <c r="D9" s="77">
        <v>0.75</v>
      </c>
      <c r="E9" s="77">
        <v>0.75</v>
      </c>
      <c r="F9" s="77">
        <v>0.75</v>
      </c>
      <c r="G9" s="77">
        <v>0.75</v>
      </c>
      <c r="H9" s="77">
        <v>0.75</v>
      </c>
      <c r="I9" s="20"/>
      <c r="J9" s="20"/>
      <c r="K9" s="20"/>
      <c r="L9" s="20"/>
      <c r="M9" s="20"/>
      <c r="N9" s="20"/>
      <c r="O9" s="20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5">
        <v>1.0</v>
      </c>
      <c r="B10" s="26" t="s">
        <v>41</v>
      </c>
      <c r="C10" s="27" t="s">
        <v>42</v>
      </c>
      <c r="D10" s="78">
        <f>' MID Term 1'!D7+'MID Term 2'!D7</f>
        <v>24</v>
      </c>
      <c r="E10" s="78">
        <f>' MID Term 1'!E7+'MID Term 2'!E7</f>
        <v>27</v>
      </c>
      <c r="F10" s="78">
        <f>' MID Term 1'!F7+'MID Term 2'!F7</f>
        <v>26</v>
      </c>
      <c r="G10" s="78">
        <f>' MID Term 1'!G7+'MID Term 2'!G7</f>
        <v>26</v>
      </c>
      <c r="H10" s="78">
        <f>' MID Term 1'!H7+'MID Term 2'!H7</f>
        <v>27</v>
      </c>
      <c r="I10" s="79">
        <f t="shared" ref="I10:I15" si="1">IF((D10/$D$8)&gt;=$I$8,1,0)</f>
        <v>1</v>
      </c>
      <c r="J10" s="79">
        <f t="shared" ref="J10:J15" si="2">IF((E10/$E$8)&gt;=$J$8,1,0)</f>
        <v>1</v>
      </c>
      <c r="K10" s="79">
        <f t="shared" ref="K10:K15" si="3">IF((F10/$F$8)&gt;=$K$8,1,0)</f>
        <v>1</v>
      </c>
      <c r="L10" s="79">
        <f t="shared" ref="L10:L15" si="4">IF((G10/$G$8)&gt;=$L$8,1,0)</f>
        <v>1</v>
      </c>
      <c r="M10" s="79">
        <f t="shared" ref="M10:M15" si="5">IF((H10/$H$8)&gt;=$M$8,1,0)</f>
        <v>1</v>
      </c>
      <c r="N10" s="80">
        <f t="shared" ref="N10:N15" si="6">SUM(D10:H10)</f>
        <v>130</v>
      </c>
      <c r="O10" s="79">
        <f t="shared" ref="O10:O15" si="7">ROUND(N10/2,0)</f>
        <v>65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5">
        <v>2.0</v>
      </c>
      <c r="B11" s="31" t="s">
        <v>43</v>
      </c>
      <c r="C11" s="32" t="s">
        <v>44</v>
      </c>
      <c r="D11" s="78">
        <f>' MID Term 1'!D8+'MID Term 2'!D8</f>
        <v>28</v>
      </c>
      <c r="E11" s="78">
        <f>' MID Term 1'!E8+'MID Term 2'!E8</f>
        <v>26</v>
      </c>
      <c r="F11" s="78">
        <f>' MID Term 1'!F8+'MID Term 2'!F8</f>
        <v>27</v>
      </c>
      <c r="G11" s="78">
        <f>' MID Term 1'!G8+'MID Term 2'!G8</f>
        <v>28</v>
      </c>
      <c r="H11" s="78">
        <f>' MID Term 1'!H8+'MID Term 2'!H8</f>
        <v>27</v>
      </c>
      <c r="I11" s="79">
        <f t="shared" si="1"/>
        <v>1</v>
      </c>
      <c r="J11" s="79">
        <f t="shared" si="2"/>
        <v>1</v>
      </c>
      <c r="K11" s="79">
        <f t="shared" si="3"/>
        <v>1</v>
      </c>
      <c r="L11" s="79">
        <f t="shared" si="4"/>
        <v>1</v>
      </c>
      <c r="M11" s="79">
        <f t="shared" si="5"/>
        <v>1</v>
      </c>
      <c r="N11" s="80">
        <f t="shared" si="6"/>
        <v>136</v>
      </c>
      <c r="O11" s="79">
        <f t="shared" si="7"/>
        <v>68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5">
        <v>3.0</v>
      </c>
      <c r="B12" s="31" t="s">
        <v>45</v>
      </c>
      <c r="C12" s="32" t="s">
        <v>46</v>
      </c>
      <c r="D12" s="78">
        <f>' MID Term 1'!D9+'MID Term 2'!D9</f>
        <v>27</v>
      </c>
      <c r="E12" s="78">
        <f>' MID Term 1'!E9+'MID Term 2'!E9</f>
        <v>28</v>
      </c>
      <c r="F12" s="78">
        <f>' MID Term 1'!F9+'MID Term 2'!F9</f>
        <v>25</v>
      </c>
      <c r="G12" s="78">
        <f>' MID Term 1'!G9+'MID Term 2'!G9</f>
        <v>28</v>
      </c>
      <c r="H12" s="78">
        <f>' MID Term 1'!H9+'MID Term 2'!H9</f>
        <v>28</v>
      </c>
      <c r="I12" s="79">
        <f t="shared" si="1"/>
        <v>1</v>
      </c>
      <c r="J12" s="79">
        <f t="shared" si="2"/>
        <v>1</v>
      </c>
      <c r="K12" s="79">
        <f t="shared" si="3"/>
        <v>1</v>
      </c>
      <c r="L12" s="79">
        <f t="shared" si="4"/>
        <v>1</v>
      </c>
      <c r="M12" s="79">
        <f t="shared" si="5"/>
        <v>1</v>
      </c>
      <c r="N12" s="80">
        <f t="shared" si="6"/>
        <v>136</v>
      </c>
      <c r="O12" s="79">
        <f t="shared" si="7"/>
        <v>68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5">
        <v>4.0</v>
      </c>
      <c r="B13" s="31" t="s">
        <v>47</v>
      </c>
      <c r="C13" s="32" t="s">
        <v>48</v>
      </c>
      <c r="D13" s="78">
        <f>' MID Term 1'!D10+'MID Term 2'!D10</f>
        <v>28</v>
      </c>
      <c r="E13" s="78">
        <f>' MID Term 1'!E10+'MID Term 2'!E10</f>
        <v>28</v>
      </c>
      <c r="F13" s="78">
        <f>' MID Term 1'!F10+'MID Term 2'!F10</f>
        <v>28</v>
      </c>
      <c r="G13" s="78">
        <f>' MID Term 1'!G10+'MID Term 2'!G10</f>
        <v>28</v>
      </c>
      <c r="H13" s="78">
        <f>' MID Term 1'!H10+'MID Term 2'!H10</f>
        <v>28</v>
      </c>
      <c r="I13" s="79">
        <f t="shared" si="1"/>
        <v>1</v>
      </c>
      <c r="J13" s="79">
        <f t="shared" si="2"/>
        <v>1</v>
      </c>
      <c r="K13" s="79">
        <f t="shared" si="3"/>
        <v>1</v>
      </c>
      <c r="L13" s="79">
        <f t="shared" si="4"/>
        <v>1</v>
      </c>
      <c r="M13" s="79">
        <f t="shared" si="5"/>
        <v>1</v>
      </c>
      <c r="N13" s="80">
        <f t="shared" si="6"/>
        <v>140</v>
      </c>
      <c r="O13" s="79">
        <f t="shared" si="7"/>
        <v>70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25">
        <v>5.0</v>
      </c>
      <c r="B14" s="31" t="s">
        <v>49</v>
      </c>
      <c r="C14" s="32" t="s">
        <v>50</v>
      </c>
      <c r="D14" s="78">
        <f>' MID Term 1'!D11+'MID Term 2'!D11</f>
        <v>28</v>
      </c>
      <c r="E14" s="78">
        <f>' MID Term 1'!E11+'MID Term 2'!E11</f>
        <v>28</v>
      </c>
      <c r="F14" s="78">
        <f>' MID Term 1'!F11+'MID Term 2'!F11</f>
        <v>28</v>
      </c>
      <c r="G14" s="78">
        <f>' MID Term 1'!G11+'MID Term 2'!G11</f>
        <v>28</v>
      </c>
      <c r="H14" s="78">
        <f>' MID Term 1'!H11+'MID Term 2'!H11</f>
        <v>28</v>
      </c>
      <c r="I14" s="79">
        <f t="shared" si="1"/>
        <v>1</v>
      </c>
      <c r="J14" s="79">
        <f t="shared" si="2"/>
        <v>1</v>
      </c>
      <c r="K14" s="79">
        <f t="shared" si="3"/>
        <v>1</v>
      </c>
      <c r="L14" s="79">
        <f t="shared" si="4"/>
        <v>1</v>
      </c>
      <c r="M14" s="79">
        <f t="shared" si="5"/>
        <v>1</v>
      </c>
      <c r="N14" s="80">
        <f t="shared" si="6"/>
        <v>140</v>
      </c>
      <c r="O14" s="79">
        <f t="shared" si="7"/>
        <v>70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31.5" customHeight="1">
      <c r="A15" s="25">
        <v>6.0</v>
      </c>
      <c r="B15" s="31" t="s">
        <v>51</v>
      </c>
      <c r="C15" s="32" t="s">
        <v>52</v>
      </c>
      <c r="D15" s="78">
        <f>' MID Term 1'!D12+'MID Term 2'!D12</f>
        <v>25</v>
      </c>
      <c r="E15" s="78">
        <f>' MID Term 1'!E12+'MID Term 2'!E12</f>
        <v>24</v>
      </c>
      <c r="F15" s="78">
        <f>' MID Term 1'!F12+'MID Term 2'!F12</f>
        <v>26</v>
      </c>
      <c r="G15" s="78">
        <f>' MID Term 1'!G12+'MID Term 2'!G12</f>
        <v>26</v>
      </c>
      <c r="H15" s="78">
        <f>' MID Term 1'!H12+'MID Term 2'!H12</f>
        <v>25</v>
      </c>
      <c r="I15" s="79">
        <f t="shared" si="1"/>
        <v>1</v>
      </c>
      <c r="J15" s="79">
        <f t="shared" si="2"/>
        <v>1</v>
      </c>
      <c r="K15" s="79">
        <f t="shared" si="3"/>
        <v>1</v>
      </c>
      <c r="L15" s="79">
        <f t="shared" si="4"/>
        <v>1</v>
      </c>
      <c r="M15" s="79">
        <f t="shared" si="5"/>
        <v>1</v>
      </c>
      <c r="N15" s="80">
        <f t="shared" si="6"/>
        <v>126</v>
      </c>
      <c r="O15" s="79">
        <f t="shared" si="7"/>
        <v>63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55"/>
      <c r="B16" s="55"/>
      <c r="C16" s="55" t="s">
        <v>88</v>
      </c>
      <c r="D16" s="81">
        <v>6.0</v>
      </c>
      <c r="E16" s="81">
        <v>6.0</v>
      </c>
      <c r="F16" s="81">
        <v>6.0</v>
      </c>
      <c r="G16" s="81">
        <v>6.0</v>
      </c>
      <c r="H16" s="81">
        <v>6.0</v>
      </c>
      <c r="I16" s="81">
        <f t="shared" ref="I16:M16" si="8">SUM(I10:I15)</f>
        <v>6</v>
      </c>
      <c r="J16" s="81">
        <f t="shared" si="8"/>
        <v>6</v>
      </c>
      <c r="K16" s="81">
        <f t="shared" si="8"/>
        <v>6</v>
      </c>
      <c r="L16" s="81">
        <f t="shared" si="8"/>
        <v>6</v>
      </c>
      <c r="M16" s="81">
        <f t="shared" si="8"/>
        <v>6</v>
      </c>
      <c r="N16" s="55"/>
      <c r="O16" s="55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82" t="s">
        <v>89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53"/>
      <c r="O18" s="5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53"/>
      <c r="O19" s="5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59" t="s">
        <v>53</v>
      </c>
      <c r="B21" s="2"/>
      <c r="C21" s="3"/>
      <c r="D21" s="83" t="s">
        <v>54</v>
      </c>
      <c r="E21" s="83" t="s">
        <v>55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5" t="s">
        <v>90</v>
      </c>
      <c r="B22" s="2"/>
      <c r="C22" s="3"/>
      <c r="D22" s="84">
        <f>ROUND((I16/D16*100),0)</f>
        <v>100</v>
      </c>
      <c r="E22" s="83">
        <f t="shared" ref="E22:E26" si="9">IF(D22&gt;100,"ERROR",IF(D22&gt;=61,3,IF(D22&gt;=46,2,IF(D22&gt;=16,1,IF(D22&gt;15,0,0)))))</f>
        <v>3</v>
      </c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5" t="s">
        <v>91</v>
      </c>
      <c r="B23" s="2"/>
      <c r="C23" s="3"/>
      <c r="D23" s="84">
        <f>ROUND((J16/E16*100),0)</f>
        <v>100</v>
      </c>
      <c r="E23" s="83">
        <f t="shared" si="9"/>
        <v>3</v>
      </c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5" t="s">
        <v>92</v>
      </c>
      <c r="B24" s="2"/>
      <c r="C24" s="3"/>
      <c r="D24" s="84">
        <f>ROUND((K16/F16*100),0)</f>
        <v>100</v>
      </c>
      <c r="E24" s="83">
        <f t="shared" si="9"/>
        <v>3</v>
      </c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5" t="s">
        <v>93</v>
      </c>
      <c r="B25" s="2"/>
      <c r="C25" s="3"/>
      <c r="D25" s="84">
        <f>ROUND((L16/G16*100),0)</f>
        <v>100</v>
      </c>
      <c r="E25" s="83">
        <f t="shared" si="9"/>
        <v>3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5" t="s">
        <v>94</v>
      </c>
      <c r="B26" s="2"/>
      <c r="C26" s="3"/>
      <c r="D26" s="84">
        <f>ROUND((M16/H16*100),0)</f>
        <v>100</v>
      </c>
      <c r="E26" s="83">
        <f t="shared" si="9"/>
        <v>3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82" t="s">
        <v>95</v>
      </c>
      <c r="B27" s="41"/>
      <c r="C27" s="41"/>
      <c r="D27" s="41"/>
      <c r="E27" s="41"/>
      <c r="F27" s="41"/>
      <c r="G27" s="41"/>
      <c r="H27" s="42"/>
      <c r="I27" s="82" t="s">
        <v>96</v>
      </c>
      <c r="J27" s="41"/>
      <c r="K27" s="41"/>
      <c r="L27" s="41"/>
      <c r="M27" s="41"/>
      <c r="N27" s="41"/>
      <c r="O27" s="42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53"/>
      <c r="H28" s="54"/>
      <c r="I28" s="53"/>
      <c r="O28" s="5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53"/>
      <c r="H29" s="54"/>
      <c r="I29" s="53"/>
      <c r="O29" s="5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43"/>
      <c r="B30" s="44"/>
      <c r="C30" s="44"/>
      <c r="D30" s="44"/>
      <c r="E30" s="44"/>
      <c r="F30" s="44"/>
      <c r="G30" s="44"/>
      <c r="H30" s="45"/>
      <c r="I30" s="43"/>
      <c r="J30" s="44"/>
      <c r="K30" s="44"/>
      <c r="L30" s="44"/>
      <c r="M30" s="44"/>
      <c r="N30" s="44"/>
      <c r="O30" s="45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C31" s="86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7:H30"/>
    <mergeCell ref="I27:O30"/>
    <mergeCell ref="A17:O20"/>
    <mergeCell ref="A21:C21"/>
    <mergeCell ref="A22:C22"/>
    <mergeCell ref="A23:C23"/>
    <mergeCell ref="A24:C24"/>
    <mergeCell ref="A25:C25"/>
    <mergeCell ref="A26:C26"/>
  </mergeCells>
  <conditionalFormatting sqref="N10:O15 D16:H16">
    <cfRule type="containsText" dxfId="0" priority="1" operator="containsText" text="AB">
      <formula>NOT(ISERROR(SEARCH(("AB"),(N10))))</formula>
    </cfRule>
  </conditionalFormatting>
  <conditionalFormatting sqref="I10:M16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5"/>
    <col customWidth="1" min="2" max="26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7" t="s">
        <v>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5" t="s">
        <v>98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8" t="s">
        <v>4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87"/>
      <c r="R5" s="87"/>
      <c r="S5" s="87"/>
      <c r="T5" s="87"/>
      <c r="U5" s="87"/>
      <c r="V5" s="87"/>
      <c r="W5" s="87"/>
      <c r="X5" s="87"/>
      <c r="Y5" s="87"/>
      <c r="Z5" s="87"/>
    </row>
    <row r="6" ht="19.5" customHeight="1">
      <c r="A6" s="9" t="s">
        <v>86</v>
      </c>
      <c r="B6" s="58">
        <f>((('Attainment Sheet Sessional'!$E22/3)*0.6)*'CO-PO Mapping'!B6)/3</f>
        <v>0.4</v>
      </c>
      <c r="C6" s="58">
        <f>((('Attainment Sheet Sessional'!$E22/3)*0.6)*'CO-PO Mapping'!C6)/3</f>
        <v>0.2</v>
      </c>
      <c r="D6" s="58">
        <f>((('Attainment Sheet Sessional'!$E22/3)*0.6)*'CO-PO Mapping'!D6)/3</f>
        <v>0.2</v>
      </c>
      <c r="E6" s="58">
        <f>((('Attainment Sheet Sessional'!$E22/3)*0.6)*'CO-PO Mapping'!E6)/3</f>
        <v>0.2</v>
      </c>
      <c r="F6" s="58">
        <f>((('Attainment Sheet Sessional'!$E22/3)*0.6)*'CO-PO Mapping'!F6)/3</f>
        <v>0</v>
      </c>
      <c r="G6" s="58">
        <f>((('Attainment Sheet Sessional'!$E22/3)*0.6)*'CO-PO Mapping'!G6)/3</f>
        <v>0</v>
      </c>
      <c r="H6" s="58">
        <f>((('Attainment Sheet Sessional'!$E22/3)*0.6)*'CO-PO Mapping'!H6)/3</f>
        <v>0</v>
      </c>
      <c r="I6" s="58">
        <f>((('Attainment Sheet Sessional'!$E22/3)*0.6)*'CO-PO Mapping'!I6)/3</f>
        <v>0</v>
      </c>
      <c r="J6" s="58">
        <f>((('Attainment Sheet Sessional'!$E22/3)*0.6)*'CO-PO Mapping'!J6)/3</f>
        <v>0.2</v>
      </c>
      <c r="K6" s="58">
        <f>((('Attainment Sheet Sessional'!$E22/3)*0.6)*'CO-PO Mapping'!K6)/3</f>
        <v>0</v>
      </c>
      <c r="L6" s="58">
        <f>((('Attainment Sheet Sessional'!$E22/3)*0.6)*'CO-PO Mapping'!L6)/3</f>
        <v>0</v>
      </c>
      <c r="M6" s="58">
        <f>((('Attainment Sheet Sessional'!$E22/3)*0.6)*'CO-PO Mapping'!M6)/3</f>
        <v>0</v>
      </c>
      <c r="N6" s="58">
        <f>((('Attainment Sheet Sessional'!$E22/3)*0.6)*'CO-PO Mapping'!N6)/3</f>
        <v>0.4</v>
      </c>
      <c r="O6" s="58">
        <f>((('Attainment Sheet Sessional'!$E22/3)*0.6)*'CO-PO Mapping'!O6)/3</f>
        <v>0.2</v>
      </c>
      <c r="P6" s="58">
        <f>((('Attainment Sheet Sessional'!$E22/3)*0.6)*'CO-PO Mapping'!P6)/3</f>
        <v>0.2</v>
      </c>
    </row>
    <row r="7" ht="19.5" customHeight="1">
      <c r="A7" s="9" t="s">
        <v>21</v>
      </c>
      <c r="B7" s="58">
        <f>((('Attainment Sheet Sessional'!$E23/3)*0.6)*'CO-PO Mapping'!B7)/3</f>
        <v>0.6</v>
      </c>
      <c r="C7" s="58">
        <f>((('Attainment Sheet Sessional'!$E23/3)*0.6)*'CO-PO Mapping'!C7)/3</f>
        <v>0.4</v>
      </c>
      <c r="D7" s="58">
        <f>((('Attainment Sheet Sessional'!$E23/3)*0.6)*'CO-PO Mapping'!D7)/3</f>
        <v>0.6</v>
      </c>
      <c r="E7" s="58">
        <f>((('Attainment Sheet Sessional'!$E23/3)*0.6)*'CO-PO Mapping'!E7)/3</f>
        <v>0.4</v>
      </c>
      <c r="F7" s="58">
        <f>((('Attainment Sheet Sessional'!$E23/3)*0.6)*'CO-PO Mapping'!F7)/3</f>
        <v>0.4</v>
      </c>
      <c r="G7" s="58">
        <f>((('Attainment Sheet Sessional'!$E23/3)*0.6)*'CO-PO Mapping'!G7)/3</f>
        <v>0</v>
      </c>
      <c r="H7" s="58">
        <f>((('Attainment Sheet Sessional'!$E23/3)*0.6)*'CO-PO Mapping'!H7)/3</f>
        <v>0</v>
      </c>
      <c r="I7" s="58">
        <f>((('Attainment Sheet Sessional'!$E23/3)*0.6)*'CO-PO Mapping'!I7)/3</f>
        <v>0</v>
      </c>
      <c r="J7" s="58">
        <f>((('Attainment Sheet Sessional'!$E23/3)*0.6)*'CO-PO Mapping'!J7)/3</f>
        <v>0</v>
      </c>
      <c r="K7" s="58">
        <f>((('Attainment Sheet Sessional'!$E23/3)*0.6)*'CO-PO Mapping'!K7)/3</f>
        <v>0.2</v>
      </c>
      <c r="L7" s="58">
        <f>((('Attainment Sheet Sessional'!$E23/3)*0.6)*'CO-PO Mapping'!L7)/3</f>
        <v>0</v>
      </c>
      <c r="M7" s="58">
        <f>((('Attainment Sheet Sessional'!$E23/3)*0.6)*'CO-PO Mapping'!M7)/3</f>
        <v>0.2</v>
      </c>
      <c r="N7" s="58">
        <f>((('Attainment Sheet Sessional'!$E23/3)*0.6)*'CO-PO Mapping'!N7)/3</f>
        <v>0.6</v>
      </c>
      <c r="O7" s="58">
        <f>((('Attainment Sheet Sessional'!$E23/3)*0.6)*'CO-PO Mapping'!O7)/3</f>
        <v>0.4</v>
      </c>
      <c r="P7" s="58">
        <f>((('Attainment Sheet Sessional'!$E23/3)*0.6)*'CO-PO Mapping'!P7)/3</f>
        <v>0.4</v>
      </c>
    </row>
    <row r="8" ht="19.5" customHeight="1">
      <c r="A8" s="9" t="s">
        <v>22</v>
      </c>
      <c r="B8" s="58">
        <f>((('Attainment Sheet Sessional'!$E24/3)*0.6)*'CO-PO Mapping'!B8)/3</f>
        <v>0.6</v>
      </c>
      <c r="C8" s="58">
        <f>((('Attainment Sheet Sessional'!$E24/3)*0.6)*'CO-PO Mapping'!C8)/3</f>
        <v>0.4</v>
      </c>
      <c r="D8" s="58">
        <f>((('Attainment Sheet Sessional'!$E24/3)*0.6)*'CO-PO Mapping'!D8)/3</f>
        <v>0.6</v>
      </c>
      <c r="E8" s="58">
        <f>((('Attainment Sheet Sessional'!$E24/3)*0.6)*'CO-PO Mapping'!E8)/3</f>
        <v>0.4</v>
      </c>
      <c r="F8" s="58">
        <f>((('Attainment Sheet Sessional'!$E24/3)*0.6)*'CO-PO Mapping'!F8)/3</f>
        <v>0.4</v>
      </c>
      <c r="G8" s="58">
        <f>((('Attainment Sheet Sessional'!$E24/3)*0.6)*'CO-PO Mapping'!G8)/3</f>
        <v>0</v>
      </c>
      <c r="H8" s="58">
        <f>((('Attainment Sheet Sessional'!$E24/3)*0.6)*'CO-PO Mapping'!H8)/3</f>
        <v>0</v>
      </c>
      <c r="I8" s="58">
        <f>((('Attainment Sheet Sessional'!$E24/3)*0.6)*'CO-PO Mapping'!I8)/3</f>
        <v>0</v>
      </c>
      <c r="J8" s="58">
        <f>((('Attainment Sheet Sessional'!$E24/3)*0.6)*'CO-PO Mapping'!J8)/3</f>
        <v>0</v>
      </c>
      <c r="K8" s="58">
        <f>((('Attainment Sheet Sessional'!$E24/3)*0.6)*'CO-PO Mapping'!K8)/3</f>
        <v>0.2</v>
      </c>
      <c r="L8" s="58">
        <f>((('Attainment Sheet Sessional'!$E24/3)*0.6)*'CO-PO Mapping'!L8)/3</f>
        <v>0</v>
      </c>
      <c r="M8" s="58">
        <f>((('Attainment Sheet Sessional'!$E24/3)*0.6)*'CO-PO Mapping'!M8)/3</f>
        <v>0.2</v>
      </c>
      <c r="N8" s="58">
        <f>((('Attainment Sheet Sessional'!$E24/3)*0.6)*'CO-PO Mapping'!N8)/3</f>
        <v>0.6</v>
      </c>
      <c r="O8" s="58">
        <f>((('Attainment Sheet Sessional'!$E24/3)*0.6)*'CO-PO Mapping'!O8)/3</f>
        <v>0.4</v>
      </c>
      <c r="P8" s="58">
        <f>((('Attainment Sheet Sessional'!$E24/3)*0.6)*'CO-PO Mapping'!P8)/3</f>
        <v>0.4</v>
      </c>
    </row>
    <row r="9" ht="19.5" customHeight="1">
      <c r="A9" s="9" t="s">
        <v>23</v>
      </c>
      <c r="B9" s="58">
        <f>((('Attainment Sheet Sessional'!$E25/3)*0.6)*'CO-PO Mapping'!B9)/3</f>
        <v>0.4</v>
      </c>
      <c r="C9" s="58">
        <f>((('Attainment Sheet Sessional'!$E25/3)*0.6)*'CO-PO Mapping'!C9)/3</f>
        <v>0.2</v>
      </c>
      <c r="D9" s="58">
        <f>((('Attainment Sheet Sessional'!$E25/3)*0.6)*'CO-PO Mapping'!D9)/3</f>
        <v>0</v>
      </c>
      <c r="E9" s="58">
        <f>((('Attainment Sheet Sessional'!$E25/3)*0.6)*'CO-PO Mapping'!E9)/3</f>
        <v>0.4</v>
      </c>
      <c r="F9" s="58">
        <f>((('Attainment Sheet Sessional'!$E25/3)*0.6)*'CO-PO Mapping'!F9)/3</f>
        <v>0.4</v>
      </c>
      <c r="G9" s="58">
        <f>((('Attainment Sheet Sessional'!$E25/3)*0.6)*'CO-PO Mapping'!G9)/3</f>
        <v>0.2</v>
      </c>
      <c r="H9" s="58">
        <f>((('Attainment Sheet Sessional'!$E25/3)*0.6)*'CO-PO Mapping'!H9)/3</f>
        <v>0</v>
      </c>
      <c r="I9" s="58">
        <f>((('Attainment Sheet Sessional'!$E25/3)*0.6)*'CO-PO Mapping'!I9)/3</f>
        <v>0</v>
      </c>
      <c r="J9" s="58">
        <f>((('Attainment Sheet Sessional'!$E25/3)*0.6)*'CO-PO Mapping'!J9)/3</f>
        <v>0</v>
      </c>
      <c r="K9" s="58">
        <f>((('Attainment Sheet Sessional'!$E25/3)*0.6)*'CO-PO Mapping'!K9)/3</f>
        <v>0</v>
      </c>
      <c r="L9" s="58">
        <f>((('Attainment Sheet Sessional'!$E25/3)*0.6)*'CO-PO Mapping'!L9)/3</f>
        <v>0</v>
      </c>
      <c r="M9" s="58">
        <f>((('Attainment Sheet Sessional'!$E25/3)*0.6)*'CO-PO Mapping'!M9)/3</f>
        <v>0.2</v>
      </c>
      <c r="N9" s="58">
        <f>((('Attainment Sheet Sessional'!$E25/3)*0.6)*'CO-PO Mapping'!N9)/3</f>
        <v>0.4</v>
      </c>
      <c r="O9" s="58">
        <f>((('Attainment Sheet Sessional'!$E25/3)*0.6)*'CO-PO Mapping'!O9)/3</f>
        <v>0.4</v>
      </c>
      <c r="P9" s="58">
        <f>((('Attainment Sheet Sessional'!$E25/3)*0.6)*'CO-PO Mapping'!P9)/3</f>
        <v>0.2</v>
      </c>
    </row>
    <row r="10" ht="19.5" customHeight="1">
      <c r="A10" s="9" t="s">
        <v>24</v>
      </c>
      <c r="B10" s="58">
        <f>((('Attainment Sheet Sessional'!$E26/3)*0.6)*'CO-PO Mapping'!B10)/3</f>
        <v>0.4</v>
      </c>
      <c r="C10" s="58">
        <f>((('Attainment Sheet Sessional'!$E26/3)*0.6)*'CO-PO Mapping'!C10)/3</f>
        <v>0.4</v>
      </c>
      <c r="D10" s="58">
        <f>((('Attainment Sheet Sessional'!$E26/3)*0.6)*'CO-PO Mapping'!D10)/3</f>
        <v>0.4</v>
      </c>
      <c r="E10" s="58">
        <f>((('Attainment Sheet Sessional'!$E26/3)*0.6)*'CO-PO Mapping'!E10)/3</f>
        <v>0.4</v>
      </c>
      <c r="F10" s="58">
        <f>((('Attainment Sheet Sessional'!$E26/3)*0.6)*'CO-PO Mapping'!F10)/3</f>
        <v>0.2</v>
      </c>
      <c r="G10" s="58">
        <f>((('Attainment Sheet Sessional'!$E26/3)*0.6)*'CO-PO Mapping'!G10)/3</f>
        <v>0.2</v>
      </c>
      <c r="H10" s="58">
        <f>((('Attainment Sheet Sessional'!$E26/3)*0.6)*'CO-PO Mapping'!H10)/3</f>
        <v>0.2</v>
      </c>
      <c r="I10" s="58">
        <f>((('Attainment Sheet Sessional'!$E26/3)*0.6)*'CO-PO Mapping'!I10)/3</f>
        <v>0.2</v>
      </c>
      <c r="J10" s="58">
        <f>((('Attainment Sheet Sessional'!$E26/3)*0.6)*'CO-PO Mapping'!J10)/3</f>
        <v>0.2</v>
      </c>
      <c r="K10" s="58">
        <f>((('Attainment Sheet Sessional'!$E26/3)*0.6)*'CO-PO Mapping'!K10)/3</f>
        <v>0.4</v>
      </c>
      <c r="L10" s="58">
        <f>((('Attainment Sheet Sessional'!$E26/3)*0.6)*'CO-PO Mapping'!L10)/3</f>
        <v>0</v>
      </c>
      <c r="M10" s="58">
        <f>((('Attainment Sheet Sessional'!$E26/3)*0.6)*'CO-PO Mapping'!M10)/3</f>
        <v>0.2</v>
      </c>
      <c r="N10" s="58">
        <f>((('Attainment Sheet Sessional'!$E26/3)*0.6)*'CO-PO Mapping'!N10)/3</f>
        <v>0.2</v>
      </c>
      <c r="O10" s="58">
        <f>((('Attainment Sheet Sessional'!$E26/3)*0.6)*'CO-PO Mapping'!O10)/3</f>
        <v>0</v>
      </c>
      <c r="P10" s="58">
        <f>((('Attainment Sheet Sessional'!$E26/3)*0.6)*'CO-PO Mapping'!P10)/3</f>
        <v>0.2</v>
      </c>
    </row>
    <row r="11">
      <c r="A11" s="9" t="s">
        <v>25</v>
      </c>
      <c r="B11" s="58">
        <f t="shared" ref="B11:P11" si="1">AVERAGE(B6:B10)</f>
        <v>0.48</v>
      </c>
      <c r="C11" s="58">
        <f t="shared" si="1"/>
        <v>0.32</v>
      </c>
      <c r="D11" s="58">
        <f t="shared" si="1"/>
        <v>0.36</v>
      </c>
      <c r="E11" s="58">
        <f t="shared" si="1"/>
        <v>0.36</v>
      </c>
      <c r="F11" s="58">
        <f t="shared" si="1"/>
        <v>0.28</v>
      </c>
      <c r="G11" s="58">
        <f t="shared" si="1"/>
        <v>0.08</v>
      </c>
      <c r="H11" s="58">
        <f t="shared" si="1"/>
        <v>0.04</v>
      </c>
      <c r="I11" s="58">
        <f t="shared" si="1"/>
        <v>0.04</v>
      </c>
      <c r="J11" s="58">
        <f t="shared" si="1"/>
        <v>0.08</v>
      </c>
      <c r="K11" s="58">
        <f t="shared" si="1"/>
        <v>0.16</v>
      </c>
      <c r="L11" s="58">
        <f t="shared" si="1"/>
        <v>0</v>
      </c>
      <c r="M11" s="58">
        <f t="shared" si="1"/>
        <v>0.16</v>
      </c>
      <c r="N11" s="58">
        <f t="shared" si="1"/>
        <v>0.44</v>
      </c>
      <c r="O11" s="58">
        <f t="shared" si="1"/>
        <v>0.28</v>
      </c>
      <c r="P11" s="58">
        <f t="shared" si="1"/>
        <v>0.28</v>
      </c>
    </row>
    <row r="12" ht="39.75" customHeight="1">
      <c r="A12" s="59" t="s">
        <v>56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59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47" t="s">
        <v>99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5" t="s">
        <v>100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5" t="s">
        <v>74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9.5" customHeight="1">
      <c r="A6" s="64" t="s">
        <v>69</v>
      </c>
      <c r="B6" s="58">
        <f>'Attainment Tool 1 C to PO'!B6+'Attainment CO to PO Sessional'!B11</f>
        <v>1.76</v>
      </c>
      <c r="C6" s="58">
        <f>'Attainment Tool 1 C to PO'!C6+'Attainment CO to PO Sessional'!C11</f>
        <v>1.173333333</v>
      </c>
      <c r="D6" s="58">
        <f>'Attainment Tool 1 C to PO'!D6+'Attainment CO to PO Sessional'!D11</f>
        <v>1.32</v>
      </c>
      <c r="E6" s="58">
        <f>'Attainment Tool 1 C to PO'!E6+'Attainment CO to PO Sessional'!E11</f>
        <v>1.32</v>
      </c>
      <c r="F6" s="58">
        <f>'Attainment Tool 1 C to PO'!F6+'Attainment CO to PO Sessional'!F11</f>
        <v>1.026666667</v>
      </c>
      <c r="G6" s="58">
        <f>'Attainment Tool 1 C to PO'!G6+'Attainment CO to PO Sessional'!G11</f>
        <v>0.2933333333</v>
      </c>
      <c r="H6" s="58">
        <f>'Attainment Tool 1 C to PO'!H6+'Attainment CO to PO Sessional'!H11</f>
        <v>0.1466666667</v>
      </c>
      <c r="I6" s="58">
        <f>'Attainment Tool 1 C to PO'!I6+'Attainment CO to PO Sessional'!I11</f>
        <v>0.1466666667</v>
      </c>
      <c r="J6" s="58">
        <f>'Attainment Tool 1 C to PO'!J6+'Attainment CO to PO Sessional'!J11</f>
        <v>0.2933333333</v>
      </c>
      <c r="K6" s="58">
        <f>'Attainment Tool 1 C to PO'!K6+'Attainment CO to PO Sessional'!K11</f>
        <v>0.5866666667</v>
      </c>
      <c r="L6" s="58">
        <f>'Attainment Tool 1 C to PO'!L6+'Attainment CO to PO Sessional'!L11</f>
        <v>0</v>
      </c>
      <c r="M6" s="58">
        <f>'Attainment Tool 1 C to PO'!M6+'Attainment CO to PO Sessional'!M11</f>
        <v>0.5866666667</v>
      </c>
      <c r="N6" s="58">
        <f>'Attainment Tool 1 C to PO'!N6+'Attainment CO to PO Sessional'!N11</f>
        <v>1.613333333</v>
      </c>
      <c r="O6" s="58">
        <f>'Attainment Tool 1 C to PO'!O6+'Attainment CO to PO Sessional'!O11</f>
        <v>1.026666667</v>
      </c>
      <c r="P6" s="58">
        <f>'Attainment Tool 1 C to PO'!P6+'Attainment CO to PO Sessional'!P11</f>
        <v>1.026666667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88" t="s">
        <v>101</v>
      </c>
      <c r="B7" s="58">
        <f t="shared" ref="B7:P7" si="1">ROUND(B6,0)</f>
        <v>2</v>
      </c>
      <c r="C7" s="58">
        <f t="shared" si="1"/>
        <v>1</v>
      </c>
      <c r="D7" s="58">
        <f t="shared" si="1"/>
        <v>1</v>
      </c>
      <c r="E7" s="58">
        <f t="shared" si="1"/>
        <v>1</v>
      </c>
      <c r="F7" s="58">
        <f t="shared" si="1"/>
        <v>1</v>
      </c>
      <c r="G7" s="58">
        <f t="shared" si="1"/>
        <v>0</v>
      </c>
      <c r="H7" s="58">
        <f t="shared" si="1"/>
        <v>0</v>
      </c>
      <c r="I7" s="58">
        <f t="shared" si="1"/>
        <v>0</v>
      </c>
      <c r="J7" s="58">
        <f t="shared" si="1"/>
        <v>0</v>
      </c>
      <c r="K7" s="58">
        <f t="shared" si="1"/>
        <v>1</v>
      </c>
      <c r="L7" s="58">
        <f t="shared" si="1"/>
        <v>0</v>
      </c>
      <c r="M7" s="58">
        <f t="shared" si="1"/>
        <v>1</v>
      </c>
      <c r="N7" s="58">
        <f t="shared" si="1"/>
        <v>2</v>
      </c>
      <c r="O7" s="58">
        <f t="shared" si="1"/>
        <v>1</v>
      </c>
      <c r="P7" s="58">
        <f t="shared" si="1"/>
        <v>1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59" t="s">
        <v>56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59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5D1D5793A7B04852968CECE52696AD97_12</vt:lpwstr>
  </property>
  <property fmtid="{D5CDD505-2E9C-101B-9397-08002B2CF9AE}" pid="3" name="KSOProductBuildVer">
    <vt:lpwstr>2057-12.2.0.17119</vt:lpwstr>
  </property>
</Properties>
</file>