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" sheetId="1" r:id="rId4"/>
    <sheet state="visible" name="Certified From" sheetId="2" r:id="rId5"/>
    <sheet state="visible" name="CSE" sheetId="3" r:id="rId6"/>
    <sheet state="visible" name="ECE-EE-EEE" sheetId="4" r:id="rId7"/>
    <sheet state="visible" name="CE-ME" sheetId="5" r:id="rId8"/>
    <sheet state="visible" name="Basic Science" sheetId="6" r:id="rId9"/>
    <sheet state="visible" name="Workshops" sheetId="7" r:id="rId10"/>
    <sheet state="visible" name="Research Papers" sheetId="8" r:id="rId11"/>
  </sheets>
  <definedNames>
    <definedName hidden="1" localSheetId="0" name="_xlnm._FilterDatabase">Master!$B$1:$C$27</definedName>
    <definedName hidden="1" localSheetId="2" name="_xlnm._FilterDatabase">CSE!$A$1:$H$71</definedName>
    <definedName hidden="1" localSheetId="3" name="_xlnm._FilterDatabase">'ECE-EE-EEE'!$A$1:$H$1003</definedName>
    <definedName hidden="1" localSheetId="4" name="Z_C96799CF_048F_4059_BCEC_C8AF8F5766E0_.wvu.FilterData">'CE-ME'!$A$1:$I$1003</definedName>
    <definedName hidden="1" localSheetId="4" name="Z_042CEC01_A708_4367_BEB4_06C5211FAD4D_.wvu.FilterData">'CE-ME'!$A$1:$I$1003</definedName>
    <definedName hidden="1" localSheetId="5" name="Z_FA70EABA_E32B_40A8_BB04_07E36585168B_.wvu.FilterData">'Basic Science'!$A$1:$H$31</definedName>
    <definedName hidden="1" localSheetId="4" name="Z_FA70EABA_E32B_40A8_BB04_07E36585168B_.wvu.FilterData">'CE-ME'!$A$1:$I$1003</definedName>
    <definedName hidden="1" localSheetId="6" name="Z_FA70EABA_E32B_40A8_BB04_07E36585168B_.wvu.FilterData">Workshops!$A$1:$H$31</definedName>
    <definedName hidden="1" localSheetId="7" name="Z_FA70EABA_E32B_40A8_BB04_07E36585168B_.wvu.FilterData">'Research Papers'!$A$1:$H$31</definedName>
  </definedNames>
  <calcPr/>
  <customWorkbookViews>
    <customWorkbookView activeSheetId="0" maximized="1" tabRatio="600" windowHeight="0" windowWidth="0" guid="{C96799CF-048F-4059-BCEC-C8AF8F5766E0}" name="Filter 2"/>
    <customWorkbookView activeSheetId="0" maximized="1" tabRatio="600" windowHeight="0" windowWidth="0" guid="{042CEC01-A708-4367-BEB4-06C5211FAD4D}" name="Filter 3"/>
    <customWorkbookView activeSheetId="0" maximized="1" tabRatio="600" windowHeight="0" windowWidth="0" guid="{FA70EABA-E32B-40A8-BB04-07E36585168B}" name="Filter 1"/>
  </customWorkbookViews>
  <extLst>
    <ext uri="GoogleSheetsCustomDataVersion1">
      <go:sheetsCustomData xmlns:go="http://customooxmlschemas.google.com/" r:id="rId12" roundtripDataSignature="AMtx7mhOYXm+wSPHj2VTSIuOWB+pvfM6tQ=="/>
    </ext>
  </extLst>
</workbook>
</file>

<file path=xl/sharedStrings.xml><?xml version="1.0" encoding="utf-8"?>
<sst xmlns="http://schemas.openxmlformats.org/spreadsheetml/2006/main" count="874" uniqueCount="314">
  <si>
    <t>Companies</t>
  </si>
  <si>
    <t>Department</t>
  </si>
  <si>
    <t>S.No.</t>
  </si>
  <si>
    <t>Foreign University</t>
  </si>
  <si>
    <t>Faculty</t>
  </si>
  <si>
    <t>University / College</t>
  </si>
  <si>
    <t>Certificate Count</t>
  </si>
  <si>
    <t>Certified From</t>
  </si>
  <si>
    <t>Count</t>
  </si>
  <si>
    <t>Name of Faculty</t>
  </si>
  <si>
    <t>Branch</t>
  </si>
  <si>
    <t>Certificate Name</t>
  </si>
  <si>
    <t>Company / Portal</t>
  </si>
  <si>
    <t>Completed /Audited</t>
  </si>
  <si>
    <t>Date of Completion</t>
  </si>
  <si>
    <t>Certificate / badge Link</t>
  </si>
  <si>
    <t>IBM</t>
  </si>
  <si>
    <t>CSE</t>
  </si>
  <si>
    <t>Aaditya Maheshwari</t>
  </si>
  <si>
    <t>Advanced Deep Learning</t>
  </si>
  <si>
    <t>Bennet University</t>
  </si>
  <si>
    <t>Completed</t>
  </si>
  <si>
    <t>Total Certificates</t>
  </si>
  <si>
    <t>University of California, Berkeley, USA</t>
  </si>
  <si>
    <t>https://drive.google.com/file/d/1tpaftrgzA-WkSj93qgw3DG4-KbBpQAo5/view?usp=sharing</t>
  </si>
  <si>
    <t>Akshat Bordia</t>
  </si>
  <si>
    <t>Spoken Tutorial - IIT Bombay</t>
  </si>
  <si>
    <t>NPTEL</t>
  </si>
  <si>
    <t>Ai &amp; Deep Learning</t>
  </si>
  <si>
    <t>University College London</t>
  </si>
  <si>
    <t>Gaurav Kumawat</t>
  </si>
  <si>
    <t>https://drive.google.com/file/d/1QrXs6Sa5QKQ842EVdslBkPJ9v5EhqqSd/view?usp=sharing</t>
  </si>
  <si>
    <t> Coursera: Technion Israel institute of technology</t>
  </si>
  <si>
    <t>Image Classification with DIGITS, Object Detection with DIGITS,Neural Network Deployment with DIGITS and TensorRT</t>
  </si>
  <si>
    <t>NVIDIA</t>
  </si>
  <si>
    <t>https://drive.google.com/file/d/1_eTly1ynQEuCHCaayOifixXtJJPqevtj/view?usp=sharing</t>
  </si>
  <si>
    <t>Dr. Jitendra Shreemali</t>
  </si>
  <si>
    <t>Introduction to Containers, Kubernetes, and Red Hat OpenShift (DO180)</t>
  </si>
  <si>
    <t>RedHat</t>
  </si>
  <si>
    <t>https://rol.redhat.com/rol/api/certificates/attendance/uuid/b9fd000d-9cfb-4614-a4f9-6410fe663f87</t>
  </si>
  <si>
    <t>Pankaj Ameta</t>
  </si>
  <si>
    <t>Delft University of Technology, Netherlands</t>
  </si>
  <si>
    <t>IIT Bombay | ISTE</t>
  </si>
  <si>
    <t>Operation &amp; Manage a relational database on cloud</t>
  </si>
  <si>
    <t>Alibaba</t>
  </si>
  <si>
    <t>Pankaj Chittora</t>
  </si>
  <si>
    <t>https://drive.google.com/file/d/1gKNxKEdJlq2ec5fb7EFaH_ug20sp0GYa/view?usp=sharing</t>
  </si>
  <si>
    <t xml:space="preserve">Google - QwikLabs </t>
  </si>
  <si>
    <t>MIT USA</t>
  </si>
  <si>
    <t>Paras Kothari</t>
  </si>
  <si>
    <t>An Introduction to DevOps</t>
  </si>
  <si>
    <t>MNIT Jaipur / AICTE / ATAL</t>
  </si>
  <si>
    <t>https://drive.google.com/file/d/1hqXKcgFGiaa4kjKvpmGqeOReTnPqQmoO/view?usp=sharing</t>
  </si>
  <si>
    <t>Vikas Dave</t>
  </si>
  <si>
    <t>MathWorks</t>
  </si>
  <si>
    <t>Cloud Architecture</t>
  </si>
  <si>
    <t>Qwiklabs</t>
  </si>
  <si>
    <t>https://google.qwiklabs.com/public_profiles/a1551cec-efa7-4d99-ab36-d04aa930ceaa</t>
  </si>
  <si>
    <t>ColumbiaX - Edx</t>
  </si>
  <si>
    <t>ECE</t>
  </si>
  <si>
    <t>Pradeep Chhawcharia</t>
  </si>
  <si>
    <t>Techno NJR</t>
  </si>
  <si>
    <t>Cloud Application Developer 2018 - Mastery Award for Professionals</t>
  </si>
  <si>
    <t>https://www.youracclaim.com/badges/55d7fbce-e77d-4773-8efd-eb517d24cbc9</t>
  </si>
  <si>
    <t xml:space="preserve">Yogendra Singh Solanki </t>
  </si>
  <si>
    <t>Microsoft</t>
  </si>
  <si>
    <t>Google Kubernetes Engine Best Practices</t>
  </si>
  <si>
    <t>Coursera: Duke NC state university</t>
  </si>
  <si>
    <t>Nitin Kothari</t>
  </si>
  <si>
    <t>NIT Jalandar</t>
  </si>
  <si>
    <t>Enterprise Design Thinking Practitioner</t>
  </si>
  <si>
    <t>https://www.youracclaim.com/badges/f21ec0fa-a648-45d5-ae24-497e514a0d9c</t>
  </si>
  <si>
    <t>Vivek Jain</t>
  </si>
  <si>
    <t>Intel</t>
  </si>
  <si>
    <t>National University of Ireland , Galway</t>
  </si>
  <si>
    <t>Enterprise Design Thinking - Team Essentials for AI</t>
  </si>
  <si>
    <t>https://www.youracclaim.com/badges/77f8495c-c84e-4e34-b626-de7775b44cc1/public_url</t>
  </si>
  <si>
    <t>EE</t>
  </si>
  <si>
    <t>Chandra Prakash Jain</t>
  </si>
  <si>
    <t>IIT Kharagpur</t>
  </si>
  <si>
    <t>Business Intelligence Analyst - Mastery Award for Professionals 2018</t>
  </si>
  <si>
    <t>https://www.youracclaim.com/badges/01bbb5ad-7e8b-4c3b-8f6e-16fb5318bfb8</t>
  </si>
  <si>
    <t>Google - Digital Garage</t>
  </si>
  <si>
    <t>Rajkumar Soni</t>
  </si>
  <si>
    <t>Osaka University, Japan</t>
  </si>
  <si>
    <t>Artificial Intelligence Analyst - Mastery Award 2019</t>
  </si>
  <si>
    <t>https://www.youracclaim.com/badges/bd63576b-e553-4573-afa7-6d01393280ce</t>
  </si>
  <si>
    <t>Lalita Vaishnav Bairagi</t>
  </si>
  <si>
    <t>Ali Baba</t>
  </si>
  <si>
    <t>Technische Universität München, Munich, Germany</t>
  </si>
  <si>
    <t>Artificial Intelligence Analyst - Explorer Award 2019</t>
  </si>
  <si>
    <t>https://www.youracclaim.com/badges/2fa725ba-0d39-4e64-947c-6c6cebc6e313</t>
  </si>
  <si>
    <t>CE</t>
  </si>
  <si>
    <t>Pankaj Porwal</t>
  </si>
  <si>
    <t>Big Data Foundations - Level 1</t>
  </si>
  <si>
    <t>https://www.youracclaim.com/badges/146eb70e-bf7c-4a1b-8032-fbcde276c9db/public_url</t>
  </si>
  <si>
    <t>Sangeeta Choudhary</t>
  </si>
  <si>
    <t>Ui Path</t>
  </si>
  <si>
    <t>Big Data Engineer - Explorer Award for Professionals 2018</t>
  </si>
  <si>
    <t>IBM Skill Academy</t>
  </si>
  <si>
    <t>https://www.youracclaim.com/badges/3efd640f-d868-4410-a602-90159890ffbc/public_url</t>
  </si>
  <si>
    <t>Shantanu Sharma</t>
  </si>
  <si>
    <t>SmStudy</t>
  </si>
  <si>
    <t>Big Data Engineer - Explorer Award for Educators 2018</t>
  </si>
  <si>
    <t>https://www.youracclaim.com/badges/3d736744-1e2e-4e71-ad7c-d23a6c110be7/public_url</t>
  </si>
  <si>
    <t>Rakesh Yadav</t>
  </si>
  <si>
    <t>Skyfi Labs | Roboversity</t>
  </si>
  <si>
    <t>Jitendra Choubisa</t>
  </si>
  <si>
    <t>NVIDIA DLI - FUNDAMENTALS OF DEEP LEARNING FOR COMPUTER VISION</t>
  </si>
  <si>
    <t>https://courses.nvidia.com/certificates/fc968dcfca1f4467bc2d4a92b99c3800</t>
  </si>
  <si>
    <t>SO ME Academy</t>
  </si>
  <si>
    <t>Docker Essentials: Extend Your Apps With Containers</t>
  </si>
  <si>
    <t>Nishant Sharma</t>
  </si>
  <si>
    <t>https://www.youracclaim.com/badges/376920dd-33bf-4d19-8448-5698831e03b6/linked_in_profile</t>
  </si>
  <si>
    <t>Quality Austria</t>
  </si>
  <si>
    <t>MSME</t>
  </si>
  <si>
    <t>ME</t>
  </si>
  <si>
    <t>Lokesh Malviya</t>
  </si>
  <si>
    <t>IBM Blockchain Foundation Developer</t>
  </si>
  <si>
    <t>https://www.youracclaim.com/badges/e20c7de8-c46d-4da6-a33e-483a24e82035/linked_in_profile</t>
  </si>
  <si>
    <t>CDAC ACTS Pune</t>
  </si>
  <si>
    <t>Narendra Charan</t>
  </si>
  <si>
    <t>IBM Blockchain Essentials</t>
  </si>
  <si>
    <t>https://www.youracclaim.com/badges/6e07db6c-8603-47dc-a275-0d3e4375fce7/linked_in_profile</t>
  </si>
  <si>
    <t>DigitalDeepak.com</t>
  </si>
  <si>
    <t>Abhishek Sharma</t>
  </si>
  <si>
    <t>Strategic Planning and Innovation Management</t>
  </si>
  <si>
    <t>https://www.udemy.com/certificate/UC-2V4DIHR8/</t>
  </si>
  <si>
    <t>Shambu Choubisa</t>
  </si>
  <si>
    <t>Coursera</t>
  </si>
  <si>
    <t>Bluemix Essentials</t>
  </si>
  <si>
    <t>https://www.youracclaim.com/badges/25a77c43-e079-48e4-ae69-ff9f242379a9/linked_in_profile</t>
  </si>
  <si>
    <t>Basic Science</t>
  </si>
  <si>
    <t>Yasmin Ali</t>
  </si>
  <si>
    <t>Eduvance / ARM University</t>
  </si>
  <si>
    <t>Social Media Marketing</t>
  </si>
  <si>
    <t>http://certificates.someacademy.com/certificates/SMA7379931466971786.png</t>
  </si>
  <si>
    <t>Autodesk</t>
  </si>
  <si>
    <t>Udacity</t>
  </si>
  <si>
    <t>Digital Marketing Associate</t>
  </si>
  <si>
    <t>https://goo.gl/jNcalV</t>
  </si>
  <si>
    <t>Edx</t>
  </si>
  <si>
    <t>Business Intelligence Analyst - Explorer Award for Educators 2018</t>
  </si>
  <si>
    <t>https://www.youracclaim.com/badges/10058b27-5201-4a5a-8f67-a6b93d31bd40</t>
  </si>
  <si>
    <t>Udemy</t>
  </si>
  <si>
    <t>The Online Marketing Fundamentals</t>
  </si>
  <si>
    <t>Google Digital Garage</t>
  </si>
  <si>
    <t>https://drive.google.com/open?id=0B7XlWntwqph-Q3I2SFF5d1k5Y3c</t>
  </si>
  <si>
    <t>Aptech</t>
  </si>
  <si>
    <t>CSIR-CEERI Pilani</t>
  </si>
  <si>
    <t>https://drive.google.com/file/d/0B7XlWntwqph-Q2xla1Vabklxbjg</t>
  </si>
  <si>
    <t>Boss Linux</t>
  </si>
  <si>
    <t>https://drive.google.com/open?id=0B7XlWntwqph-eE5RN0YweWVXMHM</t>
  </si>
  <si>
    <t>GIMP</t>
  </si>
  <si>
    <t>https://drive.google.com/open?id=0B7XlWntwqph-ejZ1bGpoWHVybW8</t>
  </si>
  <si>
    <t xml:space="preserve">Others </t>
  </si>
  <si>
    <t>Linux Training Certificate</t>
  </si>
  <si>
    <t>https://drive.google.com/open?id=0B7XlWntwqph-MGxKUngxZWZDWHM</t>
  </si>
  <si>
    <t>Baseline: Data, ML, AI</t>
  </si>
  <si>
    <t>https://www.qwiklabs.com/public_profiles/78cf9a7b-e69a-43ca-970d-f24b3453e70a</t>
  </si>
  <si>
    <t>Intro to ML: Language Processing</t>
  </si>
  <si>
    <t>Machine Learning APIs</t>
  </si>
  <si>
    <t>Intermediate ML: TensorFlow on GCP</t>
  </si>
  <si>
    <t>BigQuery for Machine Learning</t>
  </si>
  <si>
    <t>Raspberry Pi with Python Programming</t>
  </si>
  <si>
    <t>https://drive.google.com/file/d/1-IY7HYhC8KWWYnD06zXifpFVbW4tWy4P/view?usp=sharing</t>
  </si>
  <si>
    <t>Embedded Sustems using ARM mbed</t>
  </si>
  <si>
    <t>https://drive.google.com/file/d/1EJyp7R_Qi-XoB2IS2VVyCzESmhTUaAKz/view?usp=sharing</t>
  </si>
  <si>
    <t>Embedded System Design and Programming</t>
  </si>
  <si>
    <t>https://drive.google.com/file/d/1A3LH8RO5ibwCPzH4RTj-KfNQ_N_7ZH_r/view?usp=sharing</t>
  </si>
  <si>
    <t>RPA Starter Training - Diploma of Completion</t>
  </si>
  <si>
    <t>https://drive.google.com/file/d/1eHH4g7aLihHuNhfQAVNiGj37gVDdbdmS/view?usp=sharing</t>
  </si>
  <si>
    <t>Faculty Development Programme - C / C++ / Data Structures</t>
  </si>
  <si>
    <t>https://drive.google.com/file/d/1L0q_tzMDcFG8V7AIoRoxbYAC7UljaQTG/view?usp=sharing</t>
  </si>
  <si>
    <t>Digital Marketing - Facebook Ads Mastery Course</t>
  </si>
  <si>
    <t>-</t>
  </si>
  <si>
    <t>https://drive.google.com/file/d/1O1Ufq19R8-rXJMdtW5W-YdD6HMLr_Syf/view?usp=sharing</t>
  </si>
  <si>
    <t>OOA &amp; Design using UML with essentials of Rational Software Architecture</t>
  </si>
  <si>
    <t>https://drive.google.com/file/d/1Ad2hKLqtja0HvOazIgZIhFt1JNmVeccE/view?usp=sharing</t>
  </si>
  <si>
    <t>Software Development Techniques</t>
  </si>
  <si>
    <t>https://drive.google.com/file/d/1ktjc3k0R-EQcxdQgdICDYCD0rJ3fKlq2/view?usp=sharing</t>
  </si>
  <si>
    <t>Microsoft Certified Application Developer</t>
  </si>
  <si>
    <t>https://drive.google.com/file/d/1--hznr10_K8hXAtplimSHOBZTRWi_SqV/view?usp=sharing</t>
  </si>
  <si>
    <t>Microsoft Certified Professional</t>
  </si>
  <si>
    <t>https://drive.google.com/file/d/11Hr0AHOyZvhgIvMWMlZphtoKCSPrddYZ/view?usp=sharing</t>
  </si>
  <si>
    <t>Microsoft Certified Solution Developer for Microsoft .NET</t>
  </si>
  <si>
    <t>https://drive.google.com/file/d/1xF1e0HYguiG4fGpNLEoaJw-1vw2xDtLZ/view?usp=sharing</t>
  </si>
  <si>
    <t>Program Solving through Programming In C</t>
  </si>
  <si>
    <t>https://drive.google.com/file/d/1QNogtk4OT-3-qOrNKcteYuxKccmYNLDp/view?usp=sharing</t>
  </si>
  <si>
    <t>Jitendra Shreemali</t>
  </si>
  <si>
    <t>Machine Learning for Engineering and Science Applications</t>
  </si>
  <si>
    <t>Artificial Intelligence Analyst 2019 Mastery Award</t>
  </si>
  <si>
    <t>https://drive.google.com/file/d/1DDJEpoHUijJSXJpnafqK-qsIT-OPiAT2/view?usp=sharing</t>
  </si>
  <si>
    <t>Essential Maths for ML: R Edition</t>
  </si>
  <si>
    <t>Audited</t>
  </si>
  <si>
    <t>Introduction to Applied Biostatistics: Statistics for Medical Research</t>
  </si>
  <si>
    <t>Supply Chain Analytics</t>
  </si>
  <si>
    <t>Marketing Analytics: Marketing Measurement Strategy</t>
  </si>
  <si>
    <t>Marketing Analytics: Price and Promotion Analytics</t>
  </si>
  <si>
    <t>Marketing Analytics: Product, Distribution and Sales</t>
  </si>
  <si>
    <t>Introduction to R for Data science</t>
  </si>
  <si>
    <t>Data Analysis: Visualization and Dashboard Design</t>
  </si>
  <si>
    <t>Data Analysis: Take it to the Max ()</t>
  </si>
  <si>
    <t>Fundamentals of Manufacturing Processes</t>
  </si>
  <si>
    <t>Six Sigma: Define and Measure</t>
  </si>
  <si>
    <t>Udacity Android Basics Nanodegree by Google</t>
  </si>
  <si>
    <t>confirm.udacity.com/GPFK23QT</t>
  </si>
  <si>
    <t>Microsoft DAT206x Certificate - Analyzing &amp; Visualizing Data with excel</t>
  </si>
  <si>
    <t>https://drive.google.com/file/d/1GJFMSDZg4YdXdYzIAM3WGFb12BhUBQ2A/view?usp=sharing</t>
  </si>
  <si>
    <t>Programming in C</t>
  </si>
  <si>
    <t>https://drive.google.com/file/d/1uoqhXDfNcI6Xy0iOK1--OjbUzE1X15GP/view?usp=sharing</t>
  </si>
  <si>
    <t>Programming in C++</t>
  </si>
  <si>
    <t>https://drive.google.com/file/d/1nX4d2wRAQjHlQrZpPAsjEKH8CINoyFr4/view?usp=sharing</t>
  </si>
  <si>
    <t>https://drive.google.com/file/d/1fEQJtXwqZ4sA3zFPtixBY8dM41HQIzLq/view?usp=sharing</t>
  </si>
  <si>
    <t>Rational Rose Software Suit</t>
  </si>
  <si>
    <t>https://drive.google.com/file/d/1KznHgVt9GGsBQDTyXKwiHSwRxxX_yYDU/view?usp=sharing</t>
  </si>
  <si>
    <t>Advanced Java</t>
  </si>
  <si>
    <t>https://drive.google.com/file/d/1Lz_xNaTR6JJEzPNWHvgEGUxVWGtkT7xr/view?usp=sharing</t>
  </si>
  <si>
    <t>ASP.NET</t>
  </si>
  <si>
    <t>https://drive.google.com/file/d/1lFOYdRcx2AjmvpQ-bozOTAdhy5IBRfjX/view?usp=sharing</t>
  </si>
  <si>
    <t xml:space="preserve">Completed /Audited </t>
  </si>
  <si>
    <t>Yogendra Singh Solanki</t>
  </si>
  <si>
    <t>https://drive.google.com/open?id=1Mo2k6bqOgh3L2ktgXlzVvnWeLjnsRXB7</t>
  </si>
  <si>
    <t>Fundamentals of Deep Learning for Computer Vision</t>
  </si>
  <si>
    <t>https://drive.google.com/file/d/1YQHlxpKUTh1FgtLbEJVCIMxVuI_IiHjF/view?usp=sharing</t>
  </si>
  <si>
    <t>Business Intelligence Analyst 2018 v2 Mastery Exam for Professionals</t>
  </si>
  <si>
    <t>https://drive.google.com/file/d/1Oack-eYb7k5NO3U5B7KkAL8I_txsh93V/view?usp=sharing</t>
  </si>
  <si>
    <t>IoT Cloud Developer - Explorer Award 2019</t>
  </si>
  <si>
    <t xml:space="preserve">https://www.youracclaim.com/go/eL1q4nNe </t>
  </si>
  <si>
    <t>Embedded System Design with ARM</t>
  </si>
  <si>
    <t>https://drive.google.com/file/d/1OjHZQMhpQd5lCehDt2aLjzRRQN7nw0at/view?usp=sharing</t>
  </si>
  <si>
    <t>MATLAB Onramp</t>
  </si>
  <si>
    <t>https://drive.google.com/open?id=1Sup-EeNEZTg73-j0vQA5JO8XnfrpJJLc</t>
  </si>
  <si>
    <t>Deep Learning Onramp</t>
  </si>
  <si>
    <t>https://drive.google.com/file/d/11bIysisKwr0PABcTn_5e_KxKvQPGsXO8/view?usp=sharing</t>
  </si>
  <si>
    <t>AI from the Data Center to the edge</t>
  </si>
  <si>
    <t>https://drive.google.com/file/d/1X-JwVuERWwrJzWrOUqwdE6WChwJ6KkAy/view?usp=sharing</t>
  </si>
  <si>
    <t>Fundamentals of Deep Learning for Multiple Data Types</t>
  </si>
  <si>
    <t>https://drive.google.com/file/d/1ctYHXTCcM8vGtv0Rehg_v53RIGVSTX_f/view?usp=sharing</t>
  </si>
  <si>
    <t>GETTING STARTED WITH AI ON JETSON NANO</t>
  </si>
  <si>
    <t>https://courses.nvidia.com/certificates/0343f97b1a294565a7f1e1f24df1cc62</t>
  </si>
  <si>
    <t>Dr. Nitin Kothari</t>
  </si>
  <si>
    <t>NPTEL - Introduction to Internet of Things</t>
  </si>
  <si>
    <t>https://drive.google.com/file/d/1vbrM-2dRaxYM93ky3K9kLg9-HlozbNbW/view?usp=sharing</t>
  </si>
  <si>
    <t>https://drive.google.com/file/d/1Ncsps27PsLtxaayVbtllBCUefsY6G0V0/view?usp=sharing</t>
  </si>
  <si>
    <t>Internet of Things &amp; Augmented Reality Emerging Technology</t>
  </si>
  <si>
    <t xml:space="preserve">www.coursera.org/verify/N8KQFMUDXD2S </t>
  </si>
  <si>
    <t>https://drive.google.com/file/d/1BFO0wyH-lt7cKCU_18zkqyBhHaN8RNn4/view?usp=sharing</t>
  </si>
  <si>
    <t>Dr. Vivek Jain</t>
  </si>
  <si>
    <t>Animatronic Hand</t>
  </si>
  <si>
    <t>www.skyfilabs.com/verify-certificate/26040007</t>
  </si>
  <si>
    <t>https://drive.google.com/file/d/16QjT8uJpIstUrEDYYXCijvNFftGC3Pxi/view?usp=sharing</t>
  </si>
  <si>
    <t>https://drive.google.com/file/d/1YEL89ZMjxiyT2Tq-015TlIi6-OHbLD6b/view?usp=sharing</t>
  </si>
  <si>
    <t>https://courses.nvidia.com/certificates/d0fc8b6d9f7646b9aa360a06147eabb9 1/</t>
  </si>
  <si>
    <t>Principles of Modern CDMA/MIMO/OFDM Wireless Communication</t>
  </si>
  <si>
    <t>https://drive.google.com/file/d/1vujsSHgDqtQCCxA88xyBQCkmIydxrIy1/view?usp=sharing</t>
  </si>
  <si>
    <t>Microprocessors &amp; Microcontrollers</t>
  </si>
  <si>
    <t>https://drive.google.com/file/d/1g7nLNfdcPHl_lnt8UsClkutGAjWhwUo6/view?usp=sharing</t>
  </si>
  <si>
    <t>https://drive.google.com/file/d/1K_J4x_bpUCYc4MrWqxFpxTUV5P7nFUHx/view?usp=sharing</t>
  </si>
  <si>
    <t>Sensors and Actuators</t>
  </si>
  <si>
    <t>https://drive.google.com/file/d/1_TgmLynnB1900VwAJICwqzCElB0afUmB/view?usp=sharing</t>
  </si>
  <si>
    <t>https://drive.google.com/file/d/1PAzECbICbr9y2ksR272lcghv1stymcsY/view?usp=sharing</t>
  </si>
  <si>
    <t>Internet of Things</t>
  </si>
  <si>
    <t>https://drive.google.com/file/d/1jEoVPmGJ4aSvk_KaiX7XLDSv7GzLaiDP/view?usp=sharing</t>
  </si>
  <si>
    <t>https://drive.google.com/file/d/1nGHPtfHcKJaEIhyvYcU862eIk6EF3q3V/view?usp=sharing</t>
  </si>
  <si>
    <t>Tackling the Challenges of Big Data</t>
  </si>
  <si>
    <t>https://drive.google.com/file/d/1OrN7xW5e9Nt8wYu0hHj0VvnzUKF24e0G/view?usp=sharing</t>
  </si>
  <si>
    <t>Internet of Things: Roadmap to a connected world</t>
  </si>
  <si>
    <t>https://drive.google.com/file/d/13gt89Lrj3a8QeNU6Fvbojmhrw0KSX8it/view?usp=sharing</t>
  </si>
  <si>
    <t>Control Systems</t>
  </si>
  <si>
    <t>https://drive.google.com/file/d/1FaFJ_38mH9eccNDfF7GIdWt0exYPRmxP/view?usp=sharing</t>
  </si>
  <si>
    <t>Signals &amp; Systems</t>
  </si>
  <si>
    <t>https://drive.google.com/file/d/1soi7Id00lZnrKaV73Di1iRtZ_bXdlL-j/view?usp=sharing</t>
  </si>
  <si>
    <t>https://drive.google.com/file/d/1r1DshPQyw6sfqXxpeKGQkhmJmqFBuMfr/view?usp=sharing</t>
  </si>
  <si>
    <t>CSMM.102x: Machine Learning</t>
  </si>
  <si>
    <t>https://courses.edx.org/certificates/4f0bdb7a0dc54119a98cd8860f0d2fde</t>
  </si>
  <si>
    <t>Getting Started with AI using IBM Watson</t>
  </si>
  <si>
    <t>https://drive.google.com/file/d/1Jnrh2MclE8Jhxpm5EoEiK2AjK_-YVMHq/view?usp=sharing</t>
  </si>
  <si>
    <t>3D Printing &amp; Designing</t>
  </si>
  <si>
    <t>https://drive.google.com/file/d/1nfPo-JlZsim-jVX27lpcC7eKAmOQhtrl/view?usp=sharing</t>
  </si>
  <si>
    <t>Introduction to Remote Sensing</t>
  </si>
  <si>
    <t>https://drive.google.com/file/d/1N84ubmtFISC8KxW5QuXzEhqMtixr3cBS/view?usp=sharing</t>
  </si>
  <si>
    <t>Fluid Mechanics</t>
  </si>
  <si>
    <t>https://drive.google.com/file/d/1j4ggiwMq03NqYMbNqhkg1WfXAB7ZnDjG/view?usp=sharing</t>
  </si>
  <si>
    <t>https://drive.google.com/file/d/1tQEUS4aXIvsh1r0VF6GUE_0HohFjceoQ/view?usp=sharing</t>
  </si>
  <si>
    <t>Internal Auditors &amp; Core Tools</t>
  </si>
  <si>
    <t>https://drive.google.com/file/d/156GiJRivj18drVU-CHH5-qeBbAYHCRjt/view?usp=sharing</t>
  </si>
  <si>
    <t>Innovative Manufacturing Practices in Automotive &amp; Tyre Industry</t>
  </si>
  <si>
    <t>CNC Machining with 3D CAD</t>
  </si>
  <si>
    <t>Soil Mechanics / Geotechnical Engineering 1</t>
  </si>
  <si>
    <t>https://drive.google.com/file/d/1yMPHDW1BlE5McaB4W6iDhXzsxPRX9BNC/view?usp=sharing</t>
  </si>
  <si>
    <t>Subsurface Exploration : Importance &amp; Techniques Involved</t>
  </si>
  <si>
    <t>https://drive.google.com/file/d/1JNn5gEDUCS6f2_5O5OQdXCx7fnS3Mxnm/view?usp=sharing</t>
  </si>
  <si>
    <t>Wastewater Treatment &amp; Recycling</t>
  </si>
  <si>
    <t>https://drive.google.com/file/d/1PJ5EF32iKDx0TBMjZI6l9mjRdY9q-9EK/view?usp=sharing</t>
  </si>
  <si>
    <t>https://drive.google.com/file/d/1G1jy3bsA7t1100AiXintjVf4DIXYevQ8/view?usp=sharing</t>
  </si>
  <si>
    <t>Geotechnical Engineering 2 - Foundation Engineering</t>
  </si>
  <si>
    <t>https://drive.google.com/file/d/1Fj8jjHcDXvA954bFpv6GZe4bDBG7btYS/view?usp=sharing</t>
  </si>
  <si>
    <t>Advances in Operations Management for Manufacturing Systems</t>
  </si>
  <si>
    <t>https://drive.google.com/file/d/1w_86SMzGAPnodeDhwni4_qBamFNoEDLx/view?usp=sharing</t>
  </si>
  <si>
    <t>Revit Architecture</t>
  </si>
  <si>
    <t>https://drive.google.com/file/d/1bQhrdPUcRdJbkTZ1OkM6OZiUTR-7MbvZ/view?usp=sharing</t>
  </si>
  <si>
    <t>AutoCAD</t>
  </si>
  <si>
    <t>https://drive.google.com/file/d/1V70_HOH7RLVm7ADaJtEtVoFt3FGPOhOo/view?usp=sharing</t>
  </si>
  <si>
    <t>BSC</t>
  </si>
  <si>
    <t>Nanotechnology &amp; Nanosensors Part 1</t>
  </si>
  <si>
    <t>Coursera: Technion Israel institute of technology</t>
  </si>
  <si>
    <t>Nanotechnology &amp; Nanosensors Part 2</t>
  </si>
  <si>
    <t>Nanotechnology: A Maker's Choice</t>
  </si>
  <si>
    <t>Getting Started with AI using IBM Watson - Coursera</t>
  </si>
  <si>
    <t>CP Jain sir</t>
  </si>
  <si>
    <t>Paper topic</t>
  </si>
  <si>
    <t>Event / Company</t>
  </si>
  <si>
    <t>Date Issued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</si>
</sst>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mmm\-d"/>
    <numFmt numFmtId="165" formatCode="mmmm\-d"/>
    <numFmt numFmtId="166" formatCode="d\-mmm\-yy"/>
    <numFmt numFmtId="167" formatCode="dd\-mmm\-yy"/>
    <numFmt numFmtId="168" formatCode="d-mmm-yy"/>
    <numFmt numFmtId="169" formatCode="d-mmmm-yy"/>
    <numFmt numFmtId="170" formatCode="mmm-d"/>
    <numFmt numFmtId="171" formatCode="dd-mmm-yy"/>
  </numFmts>
  <fonts count="25">
    <font>
      <sz val="11.0"/>
      <color theme="1"/>
      <name val="Arial"/>
    </font>
    <font>
      <b/>
      <color theme="1"/>
      <name val="Arial"/>
    </font>
    <font>
      <color theme="1"/>
      <name val="Arial"/>
    </font>
    <font>
      <b/>
      <sz val="11.0"/>
      <color rgb="FF000000"/>
      <name val="Arial"/>
    </font>
    <font>
      <b/>
      <sz val="11.0"/>
      <color theme="1"/>
      <name val="Calibri"/>
    </font>
    <font>
      <b/>
      <color rgb="FF000000"/>
      <name val="Arial"/>
    </font>
    <font>
      <sz val="11.0"/>
      <color rgb="FF000000"/>
      <name val="Arial"/>
    </font>
    <font>
      <u/>
      <sz val="11.0"/>
      <color rgb="FF0563C1"/>
      <name val="Arial"/>
    </font>
    <font>
      <sz val="11.0"/>
      <color theme="1"/>
      <name val="Calibri"/>
    </font>
    <font>
      <color rgb="FF000000"/>
      <name val="Arial"/>
    </font>
    <font>
      <color rgb="FFFF0000"/>
      <name val="Arial"/>
    </font>
    <font>
      <u/>
      <sz val="11.0"/>
      <color rgb="FF0563C1"/>
      <name val="Arial"/>
    </font>
    <font>
      <u/>
      <sz val="11.0"/>
      <color rgb="FF000000"/>
      <name val="Arial"/>
    </font>
    <font>
      <u/>
      <sz val="11.0"/>
      <color rgb="FF000000"/>
      <name val="Arial"/>
    </font>
    <font>
      <u/>
      <color rgb="FF0000FF"/>
      <name val="Arial"/>
    </font>
    <font>
      <u/>
      <sz val="11.0"/>
      <color theme="1"/>
      <name val="Arial"/>
    </font>
    <font>
      <u/>
      <color rgb="FF000000"/>
      <name val="Arial"/>
    </font>
    <font>
      <b/>
      <sz val="11.0"/>
      <color theme="1"/>
      <name val="Arial"/>
    </font>
    <font>
      <u/>
      <sz val="11.0"/>
      <color rgb="FF000000"/>
      <name val="Arial"/>
    </font>
    <font>
      <u/>
      <sz val="11.0"/>
      <color rgb="FF000000"/>
      <name val="Arial"/>
    </font>
    <font>
      <sz val="12.0"/>
      <color rgb="FF000000"/>
      <name val="Arial"/>
    </font>
    <font>
      <u/>
      <sz val="11.0"/>
      <color theme="10"/>
      <name val="Arial"/>
    </font>
    <font>
      <u/>
      <sz val="11.0"/>
      <color rgb="FF0000FF"/>
      <name val="Arial"/>
    </font>
    <font>
      <sz val="11.0"/>
      <color rgb="FFFF0000"/>
      <name val="Arial"/>
    </font>
    <font>
      <u/>
      <sz val="11.0"/>
      <color theme="1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readingOrder="0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center" readingOrder="0" vertical="center"/>
    </xf>
    <xf borderId="0" fillId="0" fontId="6" numFmtId="15" xfId="0" applyAlignment="1" applyFont="1" applyNumberFormat="1">
      <alignment horizontal="center" vertical="center"/>
    </xf>
    <xf borderId="0" fillId="0" fontId="7" numFmtId="0" xfId="0" applyAlignment="1" applyFont="1">
      <alignment horizontal="center" readingOrder="0" vertical="center"/>
    </xf>
    <xf borderId="0" fillId="0" fontId="1" numFmtId="0" xfId="0" applyAlignment="1" applyFont="1">
      <alignment horizont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readingOrder="0"/>
    </xf>
    <xf borderId="0" fillId="0" fontId="0" numFmtId="0" xfId="0" applyAlignment="1" applyFont="1">
      <alignment horizontal="center" vertical="center"/>
    </xf>
    <xf borderId="0" fillId="0" fontId="9" numFmtId="0" xfId="0" applyAlignment="1" applyFont="1">
      <alignment horizontal="center"/>
    </xf>
    <xf borderId="0" fillId="0" fontId="10" numFmtId="0" xfId="0" applyAlignment="1" applyFont="1">
      <alignment horizontal="center" readingOrder="0"/>
    </xf>
    <xf borderId="0" fillId="0" fontId="11" numFmtId="0" xfId="0" applyAlignment="1" applyFont="1">
      <alignment horizontal="center" vertical="center"/>
    </xf>
    <xf borderId="0" fillId="0" fontId="6" numFmtId="17" xfId="0" applyAlignment="1" applyFont="1" applyNumberFormat="1">
      <alignment horizontal="center" vertical="center"/>
    </xf>
    <xf borderId="0" fillId="2" fontId="6" numFmtId="0" xfId="0" applyAlignment="1" applyFill="1" applyFont="1">
      <alignment horizontal="center" readingOrder="0"/>
    </xf>
    <xf borderId="0" fillId="0" fontId="6" numFmtId="0" xfId="0" applyAlignment="1" applyFont="1">
      <alignment horizontal="center"/>
    </xf>
    <xf borderId="0" fillId="0" fontId="12" numFmtId="0" xfId="0" applyAlignment="1" applyFon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0" fillId="0" fontId="6" numFmtId="0" xfId="0" applyAlignment="1" applyFont="1">
      <alignment horizontal="center"/>
    </xf>
    <xf borderId="0" fillId="0" fontId="13" numFmtId="0" xfId="0" applyAlignment="1" applyFont="1">
      <alignment horizontal="center" readingOrder="0" vertical="center"/>
    </xf>
    <xf borderId="0" fillId="0" fontId="6" numFmtId="165" xfId="0" applyAlignment="1" applyFont="1" applyNumberFormat="1">
      <alignment horizontal="center" vertical="center"/>
    </xf>
    <xf borderId="0" fillId="0" fontId="6" numFmtId="166" xfId="0" applyAlignment="1" applyFont="1" applyNumberFormat="1">
      <alignment horizontal="center" vertical="center"/>
    </xf>
    <xf borderId="0" fillId="0" fontId="6" numFmtId="167" xfId="0" applyAlignment="1" applyFont="1" applyNumberFormat="1">
      <alignment horizontal="center" vertical="center"/>
    </xf>
    <xf borderId="0" fillId="0" fontId="14" numFmtId="0" xfId="0" applyAlignment="1" applyFont="1">
      <alignment horizontal="center" readingOrder="0"/>
    </xf>
    <xf borderId="0" fillId="0" fontId="6" numFmtId="168" xfId="0" applyAlignment="1" applyFont="1" applyNumberFormat="1">
      <alignment horizontal="center" readingOrder="0" vertical="center"/>
    </xf>
    <xf borderId="0" fillId="0" fontId="6" numFmtId="169" xfId="0" applyAlignment="1" applyFont="1" applyNumberFormat="1">
      <alignment horizontal="center" readingOrder="0" vertical="center"/>
    </xf>
    <xf borderId="0" fillId="0" fontId="15" numFmtId="0" xfId="0" applyAlignment="1" applyFont="1">
      <alignment horizontal="center" readingOrder="0" vertical="center"/>
    </xf>
    <xf borderId="0" fillId="0" fontId="6" numFmtId="170" xfId="0" applyAlignment="1" applyFont="1" applyNumberFormat="1">
      <alignment horizontal="center" readingOrder="0" vertical="center"/>
    </xf>
    <xf borderId="0" fillId="0" fontId="0" numFmtId="0" xfId="0" applyAlignment="1" applyFont="1">
      <alignment horizontal="center" readingOrder="0" vertical="center"/>
    </xf>
    <xf borderId="0" fillId="2" fontId="16" numFmtId="0" xfId="0" applyAlignment="1" applyFont="1">
      <alignment horizontal="center" readingOrder="0"/>
    </xf>
    <xf borderId="0" fillId="0" fontId="17" numFmtId="0" xfId="0" applyAlignment="1" applyFont="1">
      <alignment horizontal="center" vertical="center"/>
    </xf>
    <xf borderId="0" fillId="0" fontId="3" numFmtId="0" xfId="0" applyAlignment="1" applyFont="1">
      <alignment horizontal="center" readingOrder="0" vertical="center"/>
    </xf>
    <xf borderId="0" fillId="0" fontId="0" numFmtId="15" xfId="0" applyAlignment="1" applyFont="1" applyNumberFormat="1">
      <alignment horizontal="center" vertical="center"/>
    </xf>
    <xf borderId="0" fillId="0" fontId="0" numFmtId="17" xfId="0" applyAlignment="1" applyFont="1" applyNumberFormat="1">
      <alignment horizontal="center" vertical="center"/>
    </xf>
    <xf borderId="0" fillId="2" fontId="9" numFmtId="0" xfId="0" applyAlignment="1" applyFont="1">
      <alignment horizontal="center" readingOrder="0"/>
    </xf>
    <xf borderId="0" fillId="0" fontId="2" numFmtId="168" xfId="0" applyAlignment="1" applyFont="1" applyNumberFormat="1">
      <alignment horizontal="center" readingOrder="0"/>
    </xf>
    <xf borderId="0" fillId="0" fontId="6" numFmtId="167" xfId="0" applyAlignment="1" applyFont="1" applyNumberFormat="1">
      <alignment horizontal="center"/>
    </xf>
    <xf borderId="0" fillId="0" fontId="18" numFmtId="0" xfId="0" applyAlignment="1" applyFont="1">
      <alignment horizontal="center"/>
    </xf>
    <xf borderId="0" fillId="0" fontId="19" numFmtId="0" xfId="0" applyAlignment="1" applyFont="1">
      <alignment horizontal="center" readingOrder="0"/>
    </xf>
    <xf borderId="0" fillId="0" fontId="6" numFmtId="164" xfId="0" applyAlignment="1" applyFont="1" applyNumberFormat="1">
      <alignment horizontal="center"/>
    </xf>
    <xf borderId="0" fillId="0" fontId="6" numFmtId="171" xfId="0" applyAlignment="1" applyFont="1" applyNumberFormat="1">
      <alignment horizontal="center" readingOrder="0" vertical="center"/>
    </xf>
    <xf borderId="0" fillId="2" fontId="20" numFmtId="0" xfId="0" applyAlignment="1" applyFont="1">
      <alignment horizontal="center"/>
    </xf>
    <xf borderId="0" fillId="0" fontId="21" numFmtId="0" xfId="0" applyAlignment="1" applyFont="1">
      <alignment horizontal="center"/>
    </xf>
    <xf borderId="0" fillId="0" fontId="22" numFmtId="0" xfId="0" applyAlignment="1" applyFont="1">
      <alignment horizontal="center" readingOrder="0"/>
    </xf>
    <xf borderId="0" fillId="0" fontId="23" numFmtId="0" xfId="0" applyAlignment="1" applyFont="1">
      <alignment horizontal="center" readingOrder="0" vertical="center"/>
    </xf>
    <xf borderId="0" fillId="0" fontId="2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digitaldeepak.com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eHH4g7aLihHuNhfQAVNiGj37gVDdbdmS/view?usp=sharing" TargetMode="External"/><Relationship Id="rId42" Type="http://schemas.openxmlformats.org/officeDocument/2006/relationships/hyperlink" Target="http://digitaldeepak.com/" TargetMode="External"/><Relationship Id="rId41" Type="http://schemas.openxmlformats.org/officeDocument/2006/relationships/hyperlink" Target="https://drive.google.com/file/d/1L0q_tzMDcFG8V7AIoRoxbYAC7UljaQTG/view?usp=sharing" TargetMode="External"/><Relationship Id="rId44" Type="http://schemas.openxmlformats.org/officeDocument/2006/relationships/hyperlink" Target="https://drive.google.com/file/d/1Ad2hKLqtja0HvOazIgZIhFt1JNmVeccE/view?usp=sharing" TargetMode="External"/><Relationship Id="rId43" Type="http://schemas.openxmlformats.org/officeDocument/2006/relationships/hyperlink" Target="https://drive.google.com/file/d/1O1Ufq19R8-rXJMdtW5W-YdD6HMLr_Syf/view?usp=sharing" TargetMode="External"/><Relationship Id="rId46" Type="http://schemas.openxmlformats.org/officeDocument/2006/relationships/hyperlink" Target="https://drive.google.com/file/d/1--hznr10_K8hXAtplimSHOBZTRWi_SqV/view?usp=sharing" TargetMode="External"/><Relationship Id="rId45" Type="http://schemas.openxmlformats.org/officeDocument/2006/relationships/hyperlink" Target="https://drive.google.com/file/d/1ktjc3k0R-EQcxdQgdICDYCD0rJ3fKlq2/view?usp=sharing" TargetMode="External"/><Relationship Id="rId1" Type="http://schemas.openxmlformats.org/officeDocument/2006/relationships/hyperlink" Target="https://drive.google.com/file/d/1tpaftrgzA-WkSj93qgw3DG4-KbBpQAo5/view?usp=sharing" TargetMode="External"/><Relationship Id="rId2" Type="http://schemas.openxmlformats.org/officeDocument/2006/relationships/hyperlink" Target="https://drive.google.com/file/d/1QrXs6Sa5QKQ842EVdslBkPJ9v5EhqqSd/view?usp=sharing" TargetMode="External"/><Relationship Id="rId3" Type="http://schemas.openxmlformats.org/officeDocument/2006/relationships/hyperlink" Target="https://drive.google.com/file/d/1_eTly1ynQEuCHCaayOifixXtJJPqevtj/view?usp=sharing" TargetMode="External"/><Relationship Id="rId4" Type="http://schemas.openxmlformats.org/officeDocument/2006/relationships/hyperlink" Target="https://rol.redhat.com/rol/api/certificates/attendance/uuid/b9fd000d-9cfb-4614-a4f9-6410fe663f87" TargetMode="External"/><Relationship Id="rId9" Type="http://schemas.openxmlformats.org/officeDocument/2006/relationships/hyperlink" Target="https://google.qwiklabs.com/public_profiles/a1551cec-efa7-4d99-ab36-d04aa930ceaa" TargetMode="External"/><Relationship Id="rId48" Type="http://schemas.openxmlformats.org/officeDocument/2006/relationships/hyperlink" Target="https://drive.google.com/file/d/1xF1e0HYguiG4fGpNLEoaJw-1vw2xDtLZ/view?usp=sharing" TargetMode="External"/><Relationship Id="rId47" Type="http://schemas.openxmlformats.org/officeDocument/2006/relationships/hyperlink" Target="https://drive.google.com/file/d/11Hr0AHOyZvhgIvMWMlZphtoKCSPrddYZ/view?usp=sharing" TargetMode="External"/><Relationship Id="rId49" Type="http://schemas.openxmlformats.org/officeDocument/2006/relationships/hyperlink" Target="https://drive.google.com/file/d/1QNogtk4OT-3-qOrNKcteYuxKccmYNLDp/view?usp=sharing" TargetMode="External"/><Relationship Id="rId5" Type="http://schemas.openxmlformats.org/officeDocument/2006/relationships/hyperlink" Target="https://drive.google.com/file/d/1gKNxKEdJlq2ec5fb7EFaH_ug20sp0GYa/view?usp=sharing" TargetMode="External"/><Relationship Id="rId6" Type="http://schemas.openxmlformats.org/officeDocument/2006/relationships/hyperlink" Target="https://drive.google.com/file/d/1hqXKcgFGiaa4kjKvpmGqeOReTnPqQmoO/view?usp=sharing" TargetMode="External"/><Relationship Id="rId7" Type="http://schemas.openxmlformats.org/officeDocument/2006/relationships/hyperlink" Target="https://google.qwiklabs.com/public_profiles/a1551cec-efa7-4d99-ab36-d04aa930ceaa" TargetMode="External"/><Relationship Id="rId8" Type="http://schemas.openxmlformats.org/officeDocument/2006/relationships/hyperlink" Target="https://www.youracclaim.com/badges/55d7fbce-e77d-4773-8efd-eb517d24cbc9" TargetMode="External"/><Relationship Id="rId31" Type="http://schemas.openxmlformats.org/officeDocument/2006/relationships/hyperlink" Target="https://drive.google.com/open?id=0B7XlWntwqph-MGxKUngxZWZDWHM" TargetMode="External"/><Relationship Id="rId30" Type="http://schemas.openxmlformats.org/officeDocument/2006/relationships/hyperlink" Target="https://drive.google.com/open?id=0B7XlWntwqph-ejZ1bGpoWHVybW8" TargetMode="External"/><Relationship Id="rId33" Type="http://schemas.openxmlformats.org/officeDocument/2006/relationships/hyperlink" Target="https://www.qwiklabs.com/public_profiles/78cf9a7b-e69a-43ca-970d-f24b3453e70a" TargetMode="External"/><Relationship Id="rId32" Type="http://schemas.openxmlformats.org/officeDocument/2006/relationships/hyperlink" Target="https://www.qwiklabs.com/public_profiles/78cf9a7b-e69a-43ca-970d-f24b3453e70a" TargetMode="External"/><Relationship Id="rId35" Type="http://schemas.openxmlformats.org/officeDocument/2006/relationships/hyperlink" Target="https://www.qwiklabs.com/public_profiles/78cf9a7b-e69a-43ca-970d-f24b3453e70a" TargetMode="External"/><Relationship Id="rId34" Type="http://schemas.openxmlformats.org/officeDocument/2006/relationships/hyperlink" Target="https://www.qwiklabs.com/public_profiles/78cf9a7b-e69a-43ca-970d-f24b3453e70a" TargetMode="External"/><Relationship Id="rId37" Type="http://schemas.openxmlformats.org/officeDocument/2006/relationships/hyperlink" Target="https://drive.google.com/file/d/1-IY7HYhC8KWWYnD06zXifpFVbW4tWy4P/view?usp=sharing" TargetMode="External"/><Relationship Id="rId36" Type="http://schemas.openxmlformats.org/officeDocument/2006/relationships/hyperlink" Target="https://www.qwiklabs.com/public_profiles/78cf9a7b-e69a-43ca-970d-f24b3453e70a" TargetMode="External"/><Relationship Id="rId39" Type="http://schemas.openxmlformats.org/officeDocument/2006/relationships/hyperlink" Target="https://drive.google.com/file/d/1A3LH8RO5ibwCPzH4RTj-KfNQ_N_7ZH_r/view?usp=sharing" TargetMode="External"/><Relationship Id="rId38" Type="http://schemas.openxmlformats.org/officeDocument/2006/relationships/hyperlink" Target="https://drive.google.com/file/d/1EJyp7R_Qi-XoB2IS2VVyCzESmhTUaAKz/view?usp=sharing" TargetMode="External"/><Relationship Id="rId20" Type="http://schemas.openxmlformats.org/officeDocument/2006/relationships/hyperlink" Target="https://www.youracclaim.com/badges/e20c7de8-c46d-4da6-a33e-483a24e82035/linked_in_profile" TargetMode="External"/><Relationship Id="rId22" Type="http://schemas.openxmlformats.org/officeDocument/2006/relationships/hyperlink" Target="https://www.udemy.com/certificate/UC-2V4DIHR8/" TargetMode="External"/><Relationship Id="rId21" Type="http://schemas.openxmlformats.org/officeDocument/2006/relationships/hyperlink" Target="https://www.youracclaim.com/badges/6e07db6c-8603-47dc-a275-0d3e4375fce7/linked_in_profile" TargetMode="External"/><Relationship Id="rId24" Type="http://schemas.openxmlformats.org/officeDocument/2006/relationships/hyperlink" Target="http://certificates.someacademy.com/certificates/SMA7379931466971786.png" TargetMode="External"/><Relationship Id="rId23" Type="http://schemas.openxmlformats.org/officeDocument/2006/relationships/hyperlink" Target="https://www.youracclaim.com/badges/25a77c43-e079-48e4-ae69-ff9f242379a9/linked_in_profile" TargetMode="External"/><Relationship Id="rId60" Type="http://schemas.openxmlformats.org/officeDocument/2006/relationships/drawing" Target="../drawings/drawing3.xml"/><Relationship Id="rId26" Type="http://schemas.openxmlformats.org/officeDocument/2006/relationships/hyperlink" Target="https://www.youracclaim.com/badges/10058b27-5201-4a5a-8f67-a6b93d31bd40" TargetMode="External"/><Relationship Id="rId25" Type="http://schemas.openxmlformats.org/officeDocument/2006/relationships/hyperlink" Target="https://goo.gl/jNcalV" TargetMode="External"/><Relationship Id="rId28" Type="http://schemas.openxmlformats.org/officeDocument/2006/relationships/hyperlink" Target="https://drive.google.com/open?id=0B7XlWntwqph-Q3I2SFF5d1k5Y3c" TargetMode="External"/><Relationship Id="rId27" Type="http://schemas.openxmlformats.org/officeDocument/2006/relationships/hyperlink" Target="https://drive.google.com/open?id=0B7XlWntwqph-Q3I2SFF5d1k5Y3c" TargetMode="External"/><Relationship Id="rId29" Type="http://schemas.openxmlformats.org/officeDocument/2006/relationships/hyperlink" Target="https://drive.google.com/open?id=0B7XlWntwqph-eE5RN0YweWVXMHM" TargetMode="External"/><Relationship Id="rId51" Type="http://schemas.openxmlformats.org/officeDocument/2006/relationships/hyperlink" Target="http://confirm.udacity.com/GPFK23QT" TargetMode="External"/><Relationship Id="rId50" Type="http://schemas.openxmlformats.org/officeDocument/2006/relationships/hyperlink" Target="https://drive.google.com/file/d/1DDJEpoHUijJSXJpnafqK-qsIT-OPiAT2/view?usp=sharing" TargetMode="External"/><Relationship Id="rId53" Type="http://schemas.openxmlformats.org/officeDocument/2006/relationships/hyperlink" Target="https://drive.google.com/file/d/1uoqhXDfNcI6Xy0iOK1--OjbUzE1X15GP/view?usp=sharing" TargetMode="External"/><Relationship Id="rId52" Type="http://schemas.openxmlformats.org/officeDocument/2006/relationships/hyperlink" Target="https://drive.google.com/file/d/1GJFMSDZg4YdXdYzIAM3WGFb12BhUBQ2A/view?usp=sharing" TargetMode="External"/><Relationship Id="rId11" Type="http://schemas.openxmlformats.org/officeDocument/2006/relationships/hyperlink" Target="https://www.youracclaim.com/badges/77f8495c-c84e-4e34-b626-de7775b44cc1/public_url" TargetMode="External"/><Relationship Id="rId55" Type="http://schemas.openxmlformats.org/officeDocument/2006/relationships/hyperlink" Target="https://drive.google.com/file/d/1fEQJtXwqZ4sA3zFPtixBY8dM41HQIzLq/view?usp=sharing" TargetMode="External"/><Relationship Id="rId10" Type="http://schemas.openxmlformats.org/officeDocument/2006/relationships/hyperlink" Target="https://www.youracclaim.com/badges/f21ec0fa-a648-45d5-ae24-497e514a0d9c" TargetMode="External"/><Relationship Id="rId54" Type="http://schemas.openxmlformats.org/officeDocument/2006/relationships/hyperlink" Target="https://drive.google.com/file/d/1nX4d2wRAQjHlQrZpPAsjEKH8CINoyFr4/view?usp=sharing" TargetMode="External"/><Relationship Id="rId13" Type="http://schemas.openxmlformats.org/officeDocument/2006/relationships/hyperlink" Target="https://www.youracclaim.com/badges/bd63576b-e553-4573-afa7-6d01393280ce" TargetMode="External"/><Relationship Id="rId57" Type="http://schemas.openxmlformats.org/officeDocument/2006/relationships/hyperlink" Target="https://drive.google.com/file/d/1Lz_xNaTR6JJEzPNWHvgEGUxVWGtkT7xr/view?usp=sharing" TargetMode="External"/><Relationship Id="rId12" Type="http://schemas.openxmlformats.org/officeDocument/2006/relationships/hyperlink" Target="https://www.youracclaim.com/badges/01bbb5ad-7e8b-4c3b-8f6e-16fb5318bfb8" TargetMode="External"/><Relationship Id="rId56" Type="http://schemas.openxmlformats.org/officeDocument/2006/relationships/hyperlink" Target="https://drive.google.com/file/d/1KznHgVt9GGsBQDTyXKwiHSwRxxX_yYDU/view?usp=sharing" TargetMode="External"/><Relationship Id="rId15" Type="http://schemas.openxmlformats.org/officeDocument/2006/relationships/hyperlink" Target="https://www.youracclaim.com/badges/146eb70e-bf7c-4a1b-8032-fbcde276c9db/public_url" TargetMode="External"/><Relationship Id="rId59" Type="http://schemas.openxmlformats.org/officeDocument/2006/relationships/hyperlink" Target="https://drive.google.com/file/d/1lFOYdRcx2AjmvpQ-bozOTAdhy5IBRfjX/view?usp=sharing" TargetMode="External"/><Relationship Id="rId14" Type="http://schemas.openxmlformats.org/officeDocument/2006/relationships/hyperlink" Target="https://www.youracclaim.com/badges/2fa725ba-0d39-4e64-947c-6c6cebc6e313" TargetMode="External"/><Relationship Id="rId58" Type="http://schemas.openxmlformats.org/officeDocument/2006/relationships/hyperlink" Target="http://asp.net" TargetMode="External"/><Relationship Id="rId17" Type="http://schemas.openxmlformats.org/officeDocument/2006/relationships/hyperlink" Target="https://www.youracclaim.com/badges/3d736744-1e2e-4e71-ad7c-d23a6c110be7/public_url" TargetMode="External"/><Relationship Id="rId16" Type="http://schemas.openxmlformats.org/officeDocument/2006/relationships/hyperlink" Target="https://www.youracclaim.com/badges/3efd640f-d868-4410-a602-90159890ffbc/public_url" TargetMode="External"/><Relationship Id="rId19" Type="http://schemas.openxmlformats.org/officeDocument/2006/relationships/hyperlink" Target="https://www.youracclaim.com/badges/376920dd-33bf-4d19-8448-5698831e03b6/linked_in_profile" TargetMode="External"/><Relationship Id="rId18" Type="http://schemas.openxmlformats.org/officeDocument/2006/relationships/hyperlink" Target="https://courses.nvidia.com/certificates/fc968dcfca1f4467bc2d4a92b99c3800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open?id=1Mo2k6bqOgh3L2ktgXlzVvnWeLjnsRXB7" TargetMode="External"/><Relationship Id="rId2" Type="http://schemas.openxmlformats.org/officeDocument/2006/relationships/hyperlink" Target="https://drive.google.com/file/d/1YQHlxpKUTh1FgtLbEJVCIMxVuI_IiHjF/view?usp=sharing" TargetMode="External"/><Relationship Id="rId3" Type="http://schemas.openxmlformats.org/officeDocument/2006/relationships/hyperlink" Target="https://drive.google.com/file/d/1Oack-eYb7k5NO3U5B7KkAL8I_txsh93V/view?usp=sharing" TargetMode="External"/><Relationship Id="rId4" Type="http://schemas.openxmlformats.org/officeDocument/2006/relationships/hyperlink" Target="https://www.youracclaim.com/go/eL1q4nNe" TargetMode="External"/><Relationship Id="rId9" Type="http://schemas.openxmlformats.org/officeDocument/2006/relationships/hyperlink" Target="https://drive.google.com/file/d/1ctYHXTCcM8vGtv0Rehg_v53RIGVSTX_f/view?usp=sharing" TargetMode="External"/><Relationship Id="rId5" Type="http://schemas.openxmlformats.org/officeDocument/2006/relationships/hyperlink" Target="https://drive.google.com/file/d/1OjHZQMhpQd5lCehDt2aLjzRRQN7nw0at/view?usp=sharing" TargetMode="External"/><Relationship Id="rId6" Type="http://schemas.openxmlformats.org/officeDocument/2006/relationships/hyperlink" Target="https://drive.google.com/open?id=1Sup-EeNEZTg73-j0vQA5JO8XnfrpJJLc" TargetMode="External"/><Relationship Id="rId7" Type="http://schemas.openxmlformats.org/officeDocument/2006/relationships/hyperlink" Target="https://drive.google.com/file/d/11bIysisKwr0PABcTn_5e_KxKvQPGsXO8/view?usp=sharing" TargetMode="External"/><Relationship Id="rId8" Type="http://schemas.openxmlformats.org/officeDocument/2006/relationships/hyperlink" Target="https://drive.google.com/file/d/1X-JwVuERWwrJzWrOUqwdE6WChwJ6KkAy/view?usp=sharing" TargetMode="External"/><Relationship Id="rId30" Type="http://schemas.openxmlformats.org/officeDocument/2006/relationships/drawing" Target="../drawings/drawing4.xml"/><Relationship Id="rId20" Type="http://schemas.openxmlformats.org/officeDocument/2006/relationships/hyperlink" Target="https://drive.google.com/file/d/1g7nLNfdcPHl_lnt8UsClkutGAjWhwUo6/view?usp=sharing" TargetMode="External"/><Relationship Id="rId22" Type="http://schemas.openxmlformats.org/officeDocument/2006/relationships/hyperlink" Target="https://drive.google.com/file/d/1_TgmLynnB1900VwAJICwqzCElB0afUmB/view?usp=sharing" TargetMode="External"/><Relationship Id="rId21" Type="http://schemas.openxmlformats.org/officeDocument/2006/relationships/hyperlink" Target="https://drive.google.com/file/d/1K_J4x_bpUCYc4MrWqxFpxTUV5P7nFUHx/view?usp=sharing" TargetMode="External"/><Relationship Id="rId24" Type="http://schemas.openxmlformats.org/officeDocument/2006/relationships/hyperlink" Target="https://drive.google.com/file/d/1jEoVPmGJ4aSvk_KaiX7XLDSv7GzLaiDP/view?usp=sharing" TargetMode="External"/><Relationship Id="rId23" Type="http://schemas.openxmlformats.org/officeDocument/2006/relationships/hyperlink" Target="https://drive.google.com/file/d/1PAzECbICbr9y2ksR272lcghv1stymcsY/view?usp=sharing" TargetMode="External"/><Relationship Id="rId26" Type="http://schemas.openxmlformats.org/officeDocument/2006/relationships/hyperlink" Target="https://drive.google.com/file/d/1OrN7xW5e9Nt8wYu0hHj0VvnzUKF24e0G/view?usp=sharing" TargetMode="External"/><Relationship Id="rId25" Type="http://schemas.openxmlformats.org/officeDocument/2006/relationships/hyperlink" Target="https://drive.google.com/file/d/1nGHPtfHcKJaEIhyvYcU862eIk6EF3q3V/view?usp=sharing" TargetMode="External"/><Relationship Id="rId28" Type="http://schemas.openxmlformats.org/officeDocument/2006/relationships/hyperlink" Target="https://drive.google.com/file/d/1FaFJ_38mH9eccNDfF7GIdWt0exYPRmxP/view?usp=sharing" TargetMode="External"/><Relationship Id="rId27" Type="http://schemas.openxmlformats.org/officeDocument/2006/relationships/hyperlink" Target="https://drive.google.com/file/d/13gt89Lrj3a8QeNU6Fvbojmhrw0KSX8it/view?usp=sharing" TargetMode="External"/><Relationship Id="rId29" Type="http://schemas.openxmlformats.org/officeDocument/2006/relationships/hyperlink" Target="https://drive.google.com/file/d/1soi7Id00lZnrKaV73Di1iRtZ_bXdlL-j/view?usp=sharing" TargetMode="External"/><Relationship Id="rId11" Type="http://schemas.openxmlformats.org/officeDocument/2006/relationships/hyperlink" Target="https://drive.google.com/file/d/1vbrM-2dRaxYM93ky3K9kLg9-HlozbNbW/view?usp=sharing" TargetMode="External"/><Relationship Id="rId10" Type="http://schemas.openxmlformats.org/officeDocument/2006/relationships/hyperlink" Target="https://courses.nvidia.com/certificates/0343f97b1a294565a7f1e1f24df1cc62" TargetMode="External"/><Relationship Id="rId13" Type="http://schemas.openxmlformats.org/officeDocument/2006/relationships/hyperlink" Target="http://www.coursera.org/verify/N8KQFMUDXD2S" TargetMode="External"/><Relationship Id="rId12" Type="http://schemas.openxmlformats.org/officeDocument/2006/relationships/hyperlink" Target="https://drive.google.com/file/d/1Ncsps27PsLtxaayVbtllBCUefsY6G0V0/view?usp=sharing" TargetMode="External"/><Relationship Id="rId15" Type="http://schemas.openxmlformats.org/officeDocument/2006/relationships/hyperlink" Target="http://www.skyfilabs.com/verify-certificate/26040007" TargetMode="External"/><Relationship Id="rId14" Type="http://schemas.openxmlformats.org/officeDocument/2006/relationships/hyperlink" Target="https://drive.google.com/file/d/1BFO0wyH-lt7cKCU_18zkqyBhHaN8RNn4/view?usp=sharing" TargetMode="External"/><Relationship Id="rId17" Type="http://schemas.openxmlformats.org/officeDocument/2006/relationships/hyperlink" Target="https://drive.google.com/file/d/1YEL89ZMjxiyT2Tq-015TlIi6-OHbLD6b/view?usp=sharing" TargetMode="External"/><Relationship Id="rId16" Type="http://schemas.openxmlformats.org/officeDocument/2006/relationships/hyperlink" Target="https://drive.google.com/file/d/16QjT8uJpIstUrEDYYXCijvNFftGC3Pxi/view?usp=sharing" TargetMode="External"/><Relationship Id="rId19" Type="http://schemas.openxmlformats.org/officeDocument/2006/relationships/hyperlink" Target="https://drive.google.com/file/d/1vujsSHgDqtQCCxA88xyBQCkmIydxrIy1/view?usp=sharing" TargetMode="External"/><Relationship Id="rId18" Type="http://schemas.openxmlformats.org/officeDocument/2006/relationships/hyperlink" Target="https://courses.nvidia.com/certificates/d0fc8b6d9f7646b9aa360a06147eabb9%201/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r1DshPQyw6sfqXxpeKGQkhmJmqFBuMfr/view?usp=sharing" TargetMode="External"/><Relationship Id="rId2" Type="http://schemas.openxmlformats.org/officeDocument/2006/relationships/hyperlink" Target="https://courses.edx.org/certificates/4f0bdb7a0dc54119a98cd8860f0d2fde" TargetMode="External"/><Relationship Id="rId3" Type="http://schemas.openxmlformats.org/officeDocument/2006/relationships/hyperlink" Target="https://drive.google.com/file/d/1Jnrh2MclE8Jhxpm5EoEiK2AjK_-YVMHq/view?usp=sharing" TargetMode="External"/><Relationship Id="rId4" Type="http://schemas.openxmlformats.org/officeDocument/2006/relationships/hyperlink" Target="https://drive.google.com/file/d/1nfPo-JlZsim-jVX27lpcC7eKAmOQhtrl/view?usp=sharing" TargetMode="External"/><Relationship Id="rId9" Type="http://schemas.openxmlformats.org/officeDocument/2006/relationships/hyperlink" Target="https://drive.google.com/file/d/1yMPHDW1BlE5McaB4W6iDhXzsxPRX9BNC/view?usp=sharing" TargetMode="External"/><Relationship Id="rId5" Type="http://schemas.openxmlformats.org/officeDocument/2006/relationships/hyperlink" Target="https://drive.google.com/file/d/1N84ubmtFISC8KxW5QuXzEhqMtixr3cBS/view?usp=sharing" TargetMode="External"/><Relationship Id="rId6" Type="http://schemas.openxmlformats.org/officeDocument/2006/relationships/hyperlink" Target="https://drive.google.com/file/d/1j4ggiwMq03NqYMbNqhkg1WfXAB7ZnDjG/view?usp=sharing" TargetMode="External"/><Relationship Id="rId7" Type="http://schemas.openxmlformats.org/officeDocument/2006/relationships/hyperlink" Target="https://drive.google.com/file/d/1tQEUS4aXIvsh1r0VF6GUE_0HohFjceoQ/view?usp=sharing" TargetMode="External"/><Relationship Id="rId8" Type="http://schemas.openxmlformats.org/officeDocument/2006/relationships/hyperlink" Target="https://drive.google.com/file/d/156GiJRivj18drVU-CHH5-qeBbAYHCRjt/view?usp=sharing" TargetMode="External"/><Relationship Id="rId11" Type="http://schemas.openxmlformats.org/officeDocument/2006/relationships/hyperlink" Target="https://drive.google.com/file/d/1PJ5EF32iKDx0TBMjZI6l9mjRdY9q-9EK/view?usp=sharing" TargetMode="External"/><Relationship Id="rId10" Type="http://schemas.openxmlformats.org/officeDocument/2006/relationships/hyperlink" Target="https://drive.google.com/file/d/1JNn5gEDUCS6f2_5O5OQdXCx7fnS3Mxnm/view?usp=sharing" TargetMode="External"/><Relationship Id="rId13" Type="http://schemas.openxmlformats.org/officeDocument/2006/relationships/hyperlink" Target="https://drive.google.com/file/d/1Fj8jjHcDXvA954bFpv6GZe4bDBG7btYS/view?usp=sharing" TargetMode="External"/><Relationship Id="rId12" Type="http://schemas.openxmlformats.org/officeDocument/2006/relationships/hyperlink" Target="https://drive.google.com/file/d/1G1jy3bsA7t1100AiXintjVf4DIXYevQ8/view?usp=sharing" TargetMode="External"/><Relationship Id="rId15" Type="http://schemas.openxmlformats.org/officeDocument/2006/relationships/hyperlink" Target="https://drive.google.com/file/d/1bQhrdPUcRdJbkTZ1OkM6OZiUTR-7MbvZ/view?usp=sharing" TargetMode="External"/><Relationship Id="rId14" Type="http://schemas.openxmlformats.org/officeDocument/2006/relationships/hyperlink" Target="https://drive.google.com/file/d/1w_86SMzGAPnodeDhwni4_qBamFNoEDLx/view?usp=sharing" TargetMode="External"/><Relationship Id="rId17" Type="http://schemas.openxmlformats.org/officeDocument/2006/relationships/drawing" Target="../drawings/drawing5.xml"/><Relationship Id="rId16" Type="http://schemas.openxmlformats.org/officeDocument/2006/relationships/hyperlink" Target="https://drive.google.com/file/d/1V70_HOH7RLVm7ADaJtEtVoFt3FGPOhOo/view?usp=sharing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5" width="22.13"/>
    <col customWidth="1" min="6" max="28" width="20.13"/>
  </cols>
  <sheetData>
    <row r="1">
      <c r="A1" s="1" t="s">
        <v>1</v>
      </c>
      <c r="B1" s="1" t="s">
        <v>4</v>
      </c>
      <c r="C1" s="1" t="s">
        <v>6</v>
      </c>
      <c r="D1" s="4"/>
      <c r="E1" s="4"/>
      <c r="F1" s="4"/>
      <c r="G1" s="4"/>
      <c r="H1" s="2"/>
      <c r="I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>
      <c r="A2" s="7" t="s">
        <v>17</v>
      </c>
      <c r="B2" s="5" t="s">
        <v>18</v>
      </c>
      <c r="C2" s="4">
        <f>COUNTIF(CSE!B:B,"Aaditya Maheshwari" )</f>
        <v>26</v>
      </c>
      <c r="D2" s="2"/>
      <c r="E2" s="1" t="s">
        <v>22</v>
      </c>
      <c r="F2" s="2"/>
      <c r="G2" s="2"/>
      <c r="H2" s="2"/>
      <c r="I2" s="2"/>
      <c r="J2" s="4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>
      <c r="B3" s="5" t="s">
        <v>25</v>
      </c>
      <c r="C3" s="4">
        <f>COUNTIF(CSE!B:B,"Akshat Bordia" )</f>
        <v>10</v>
      </c>
      <c r="D3" s="4">
        <f>sum(C2:C27)</f>
        <v>121</v>
      </c>
      <c r="E3" s="12">
        <f>Sum(C:C)</f>
        <v>121</v>
      </c>
      <c r="F3" s="4"/>
      <c r="G3" s="4"/>
      <c r="H3" s="2"/>
      <c r="I3" s="2"/>
      <c r="J3" s="4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>
      <c r="B4" s="14" t="s">
        <v>30</v>
      </c>
      <c r="C4" s="16">
        <f>COUNTIF(CSE!B:B,"Gaurav Kumawat" )</f>
        <v>8</v>
      </c>
      <c r="D4" s="17"/>
      <c r="E4" s="4"/>
      <c r="F4" s="4"/>
      <c r="G4" s="4"/>
      <c r="H4" s="2"/>
      <c r="I4" s="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>
      <c r="B5" s="5" t="s">
        <v>36</v>
      </c>
      <c r="C5" s="4">
        <f>COUNTIF(CSE!B:B,"Jitendra Shreemali" )</f>
        <v>13</v>
      </c>
      <c r="D5" s="4"/>
      <c r="E5" s="4"/>
      <c r="F5" s="4"/>
      <c r="G5" s="4"/>
      <c r="H5" s="2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>
      <c r="B6" s="14" t="s">
        <v>40</v>
      </c>
      <c r="C6" s="16">
        <f>COUNTIF(CSE!B:B,"Pankaj Ameta" )</f>
        <v>0</v>
      </c>
      <c r="D6" s="17"/>
      <c r="E6" s="4"/>
      <c r="F6" s="4"/>
      <c r="G6" s="4"/>
      <c r="H6" s="2"/>
      <c r="I6" s="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>
      <c r="B7" s="14" t="s">
        <v>45</v>
      </c>
      <c r="C7" s="16">
        <f>COUNTIF(CSE!B:B,"Pankaj Chittora" )</f>
        <v>0</v>
      </c>
      <c r="D7" s="17"/>
      <c r="E7" s="4"/>
      <c r="F7" s="4"/>
      <c r="G7" s="4"/>
      <c r="H7" s="2"/>
      <c r="I7" s="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>
      <c r="B8" s="14" t="s">
        <v>49</v>
      </c>
      <c r="C8" s="4">
        <f>COUNTIF(CSE!B:B,"Paras Kothari" )</f>
        <v>9</v>
      </c>
      <c r="D8" s="4"/>
      <c r="E8" s="4"/>
      <c r="F8" s="4"/>
      <c r="G8" s="4"/>
      <c r="H8" s="2"/>
      <c r="I8" s="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>
      <c r="B9" s="14" t="s">
        <v>53</v>
      </c>
      <c r="C9" s="4">
        <f>COUNTIF(CSE!B:B,"Vikas Dave" )</f>
        <v>3</v>
      </c>
      <c r="D9" s="4"/>
      <c r="E9" s="4"/>
      <c r="F9" s="4"/>
      <c r="G9" s="4"/>
      <c r="H9" s="2"/>
      <c r="I9" s="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>
      <c r="A10" s="7" t="s">
        <v>59</v>
      </c>
      <c r="B10" s="9" t="s">
        <v>60</v>
      </c>
      <c r="C10" s="4">
        <f>COUNTIF('ECE-EE-EEE'!B:B,"Pradeep Chhawcharia")</f>
        <v>2</v>
      </c>
      <c r="D10" s="4"/>
      <c r="E10" s="4"/>
      <c r="F10" s="4"/>
      <c r="G10" s="4"/>
      <c r="H10" s="2"/>
      <c r="I10" s="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>
      <c r="B11" s="8" t="s">
        <v>64</v>
      </c>
      <c r="C11" s="4">
        <f>COUNTIF('ECE-EE-EEE'!B:B,"Yogendra Singh Solanki")</f>
        <v>13</v>
      </c>
      <c r="D11" s="4"/>
      <c r="E11" s="4"/>
      <c r="F11" s="4"/>
      <c r="G11" s="4"/>
      <c r="H11" s="2"/>
      <c r="I11" s="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>
      <c r="B12" s="8" t="s">
        <v>68</v>
      </c>
      <c r="C12" s="4">
        <f>COUNTIF('ECE-EE-EEE'!B:B,"Dr. Nitin Kothari")</f>
        <v>6</v>
      </c>
      <c r="D12" s="4"/>
      <c r="E12" s="4"/>
      <c r="F12" s="4"/>
      <c r="G12" s="4"/>
      <c r="H12" s="2"/>
      <c r="I12" s="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>
      <c r="B13" s="8" t="s">
        <v>72</v>
      </c>
      <c r="C13" s="4">
        <f>COUNTIF('ECE-EE-EEE'!B:B,"Dr. Vivek Jain" )</f>
        <v>6</v>
      </c>
      <c r="D13" s="4"/>
      <c r="E13" s="4"/>
      <c r="F13" s="4"/>
      <c r="G13" s="4"/>
      <c r="H13" s="2"/>
      <c r="I13" s="2"/>
      <c r="J13" s="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>
      <c r="A14" s="7" t="s">
        <v>77</v>
      </c>
      <c r="B14" s="14" t="s">
        <v>78</v>
      </c>
      <c r="C14" s="16">
        <f>COUNTIF('ECE-EE-EEE'!B:B,"Chandra Prakash Jain" )</f>
        <v>2</v>
      </c>
      <c r="D14" s="17"/>
      <c r="E14" s="4"/>
      <c r="F14" s="4"/>
      <c r="G14" s="4"/>
      <c r="H14" s="2"/>
      <c r="I14" s="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>
      <c r="B15" s="14" t="s">
        <v>83</v>
      </c>
      <c r="C15" s="16">
        <f>COUNTIF('ECE-EE-EEE'!B:B,"Rajkumar Soni" )</f>
        <v>0</v>
      </c>
      <c r="D15" s="17"/>
      <c r="E15" s="4"/>
      <c r="F15" s="4"/>
      <c r="G15" s="4"/>
      <c r="H15" s="2"/>
      <c r="I15" s="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>
      <c r="B16" s="14" t="s">
        <v>87</v>
      </c>
      <c r="C16" s="16">
        <f>COUNTIF('ECE-EE-EEE'!B:B,"Lalita Vaishnav" )</f>
        <v>0</v>
      </c>
      <c r="D16" s="17"/>
      <c r="E16" s="4"/>
      <c r="F16" s="4"/>
      <c r="G16" s="4"/>
      <c r="H16" s="2"/>
      <c r="I16" s="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>
      <c r="A17" s="7" t="s">
        <v>92</v>
      </c>
      <c r="B17" s="14" t="s">
        <v>93</v>
      </c>
      <c r="C17" s="4">
        <f>COUNTIF('CE-ME'!B:B,"Pankaj Porwal" )</f>
        <v>2</v>
      </c>
      <c r="D17" s="4"/>
      <c r="E17" s="4"/>
      <c r="F17" s="4"/>
      <c r="G17" s="4"/>
      <c r="H17" s="2"/>
      <c r="I17" s="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>
      <c r="B18" s="14" t="s">
        <v>96</v>
      </c>
      <c r="C18" s="16">
        <f>COUNTIF('CE-ME'!B:B,"Sangeeta Choudhary" )</f>
        <v>3</v>
      </c>
      <c r="D18" s="14"/>
      <c r="E18" s="4"/>
      <c r="F18" s="4"/>
      <c r="G18" s="4"/>
      <c r="H18" s="2"/>
      <c r="I18" s="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>
      <c r="B19" s="14" t="s">
        <v>101</v>
      </c>
      <c r="C19" s="16">
        <f>COUNTIF('CE-ME'!B:B,"Shantanu Sharma" )</f>
        <v>0</v>
      </c>
      <c r="D19" s="17"/>
      <c r="E19" s="4"/>
      <c r="F19" s="4"/>
      <c r="G19" s="4"/>
      <c r="H19" s="2"/>
      <c r="I19" s="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>
      <c r="B20" s="14" t="s">
        <v>105</v>
      </c>
      <c r="C20" s="4">
        <f>COUNTIF('CE-ME'!B:B,"Rakesh Yadav" )</f>
        <v>1</v>
      </c>
      <c r="D20" s="4"/>
      <c r="E20" s="4"/>
      <c r="F20" s="4"/>
      <c r="G20" s="4"/>
      <c r="H20" s="2"/>
      <c r="I20" s="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>
      <c r="B21" s="14" t="s">
        <v>107</v>
      </c>
      <c r="C21" s="4">
        <f>COUNTIF('CE-ME'!B:B,"Jitendra Choubisa" )</f>
        <v>4</v>
      </c>
      <c r="D21" s="4"/>
      <c r="E21" s="4"/>
      <c r="F21" s="4"/>
      <c r="G21" s="4"/>
      <c r="H21" s="2"/>
      <c r="I21" s="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>
      <c r="B22" s="14" t="s">
        <v>112</v>
      </c>
      <c r="C22" s="4">
        <f>COUNTIF('CE-ME'!B:B,"Nishant Sharma" )</f>
        <v>1</v>
      </c>
      <c r="D22" s="2"/>
      <c r="E22" s="4"/>
      <c r="F22" s="4"/>
      <c r="G22" s="4"/>
      <c r="H22" s="2"/>
      <c r="I22" s="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>
      <c r="A23" s="7" t="s">
        <v>116</v>
      </c>
      <c r="B23" s="14" t="s">
        <v>117</v>
      </c>
      <c r="C23" s="4">
        <f>COUNTIF('CE-ME'!B:B,"Lokesh Malviya" )</f>
        <v>2</v>
      </c>
      <c r="D23" s="4"/>
      <c r="E23" s="4"/>
      <c r="F23" s="4"/>
      <c r="G23" s="4"/>
      <c r="H23" s="2"/>
      <c r="I23" s="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>
      <c r="B24" s="14" t="s">
        <v>121</v>
      </c>
      <c r="C24" s="4">
        <f>COUNTIF('CE-ME'!B:B,"Narendra Charan" )</f>
        <v>4</v>
      </c>
      <c r="D24" s="4"/>
      <c r="E24" s="4"/>
      <c r="F24" s="4"/>
      <c r="G24" s="4"/>
      <c r="H24" s="2"/>
      <c r="I24" s="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>
      <c r="B25" s="14" t="s">
        <v>125</v>
      </c>
      <c r="C25" s="4">
        <f>COUNTIF('CE-ME'!B:B,"Pankaj Porwal" )</f>
        <v>2</v>
      </c>
      <c r="D25" s="4"/>
      <c r="E25" s="4"/>
      <c r="F25" s="4"/>
      <c r="G25" s="4"/>
      <c r="H25" s="2"/>
      <c r="I25" s="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>
      <c r="B26" s="14" t="s">
        <v>128</v>
      </c>
      <c r="C26" s="16">
        <f>COUNTIF('CE-ME'!B:B,"Shambu Choubisa" )</f>
        <v>0</v>
      </c>
      <c r="D26" s="17"/>
      <c r="E26" s="4"/>
      <c r="F26" s="4"/>
      <c r="G26" s="4"/>
      <c r="H26" s="2"/>
      <c r="I26" s="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>
      <c r="A27" s="7" t="s">
        <v>132</v>
      </c>
      <c r="B27" s="5" t="s">
        <v>133</v>
      </c>
      <c r="C27" s="4">
        <f>COUNTIF('Basic Science'!B:B,"Yasmin Ali" )</f>
        <v>4</v>
      </c>
      <c r="D27" s="4"/>
      <c r="E27" s="4"/>
      <c r="F27" s="4"/>
      <c r="G27" s="4"/>
      <c r="H27" s="2"/>
      <c r="I27" s="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>
      <c r="A28" s="4"/>
      <c r="B28" s="4"/>
      <c r="C28" s="4"/>
      <c r="D28" s="4"/>
      <c r="E28" s="4"/>
      <c r="F28" s="4"/>
      <c r="G28" s="4"/>
      <c r="H28" s="2"/>
      <c r="I28" s="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>
      <c r="A29" s="4"/>
      <c r="B29" s="4"/>
      <c r="C29" s="4"/>
      <c r="D29" s="4"/>
      <c r="E29" s="4"/>
      <c r="F29" s="4"/>
      <c r="G29" s="4"/>
      <c r="H29" s="2"/>
      <c r="I29" s="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>
      <c r="A30" s="4"/>
      <c r="B30" s="4"/>
      <c r="C30" s="4"/>
      <c r="D30" s="4"/>
      <c r="E30" s="4"/>
      <c r="F30" s="4"/>
      <c r="G30" s="4"/>
      <c r="H30" s="2"/>
      <c r="I30" s="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>
      <c r="A31" s="4"/>
      <c r="B31" s="4"/>
      <c r="C31" s="4"/>
      <c r="D31" s="4"/>
      <c r="E31" s="4"/>
      <c r="F31" s="4"/>
      <c r="G31" s="4"/>
      <c r="H31" s="2"/>
      <c r="I31" s="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>
      <c r="A32" s="4"/>
      <c r="B32" s="4"/>
      <c r="C32" s="4"/>
      <c r="D32" s="4"/>
      <c r="E32" s="4"/>
      <c r="F32" s="4"/>
      <c r="G32" s="4"/>
      <c r="H32" s="2"/>
      <c r="I32" s="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>
      <c r="A33" s="4"/>
      <c r="B33" s="4"/>
      <c r="C33" s="4"/>
      <c r="D33" s="4"/>
      <c r="E33" s="4"/>
      <c r="F33" s="4"/>
      <c r="G33" s="4"/>
      <c r="H33" s="2"/>
      <c r="I33" s="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>
      <c r="A34" s="4"/>
      <c r="B34" s="4"/>
      <c r="C34" s="4"/>
      <c r="D34" s="4"/>
      <c r="E34" s="4"/>
      <c r="F34" s="4"/>
      <c r="G34" s="4"/>
      <c r="H34" s="2"/>
      <c r="I34" s="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>
      <c r="A35" s="4"/>
      <c r="B35" s="4"/>
      <c r="C35" s="4"/>
      <c r="D35" s="4"/>
      <c r="E35" s="4"/>
      <c r="F35" s="4"/>
      <c r="G35" s="4"/>
      <c r="H35" s="2"/>
      <c r="I35" s="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>
      <c r="A36" s="4"/>
      <c r="B36" s="4"/>
      <c r="C36" s="4"/>
      <c r="D36" s="4"/>
      <c r="E36" s="4"/>
      <c r="F36" s="4"/>
      <c r="G36" s="4"/>
      <c r="H36" s="2"/>
      <c r="I36" s="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>
      <c r="A37" s="4"/>
      <c r="B37" s="4"/>
      <c r="C37" s="4"/>
      <c r="D37" s="4"/>
      <c r="E37" s="4"/>
      <c r="F37" s="4"/>
      <c r="G37" s="4"/>
      <c r="H37" s="2"/>
      <c r="I37" s="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>
      <c r="A38" s="4"/>
      <c r="B38" s="4"/>
      <c r="C38" s="4"/>
      <c r="D38" s="4"/>
      <c r="E38" s="4"/>
      <c r="F38" s="4"/>
      <c r="G38" s="4"/>
      <c r="H38" s="2"/>
      <c r="I38" s="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>
      <c r="A39" s="4"/>
      <c r="B39" s="4"/>
      <c r="C39" s="4"/>
      <c r="D39" s="4"/>
      <c r="E39" s="4"/>
      <c r="F39" s="4"/>
      <c r="G39" s="4"/>
      <c r="H39" s="2"/>
      <c r="I39" s="2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>
      <c r="A40" s="4"/>
      <c r="B40" s="4"/>
      <c r="C40" s="4"/>
      <c r="D40" s="4"/>
      <c r="E40" s="4"/>
      <c r="F40" s="4"/>
      <c r="G40" s="4"/>
      <c r="H40" s="2"/>
      <c r="I40" s="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>
      <c r="A41" s="4"/>
      <c r="B41" s="4"/>
      <c r="C41" s="4"/>
      <c r="D41" s="4"/>
      <c r="E41" s="4"/>
      <c r="F41" s="4"/>
      <c r="G41" s="4"/>
      <c r="H41" s="2"/>
      <c r="I41" s="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>
      <c r="A42" s="4"/>
      <c r="B42" s="4"/>
      <c r="C42" s="4"/>
      <c r="D42" s="4"/>
      <c r="E42" s="4"/>
      <c r="F42" s="4"/>
      <c r="G42" s="4"/>
      <c r="H42" s="2"/>
      <c r="I42" s="2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>
      <c r="A43" s="4"/>
      <c r="B43" s="4"/>
      <c r="C43" s="4"/>
      <c r="D43" s="4"/>
      <c r="E43" s="4"/>
      <c r="F43" s="4"/>
      <c r="G43" s="4"/>
      <c r="H43" s="2"/>
      <c r="I43" s="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>
      <c r="A44" s="4"/>
      <c r="B44" s="4"/>
      <c r="C44" s="4"/>
      <c r="D44" s="4"/>
      <c r="E44" s="4"/>
      <c r="F44" s="4"/>
      <c r="G44" s="4"/>
      <c r="H44" s="2"/>
      <c r="I44" s="2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>
      <c r="A45" s="4"/>
      <c r="B45" s="4"/>
      <c r="C45" s="4"/>
      <c r="D45" s="4"/>
      <c r="E45" s="4"/>
      <c r="F45" s="4"/>
      <c r="G45" s="4"/>
      <c r="H45" s="2"/>
      <c r="I45" s="2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>
      <c r="A46" s="4"/>
      <c r="B46" s="4"/>
      <c r="C46" s="4"/>
      <c r="D46" s="4"/>
      <c r="E46" s="4"/>
      <c r="F46" s="4"/>
      <c r="G46" s="4"/>
      <c r="H46" s="2"/>
      <c r="I46" s="2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>
      <c r="A47" s="4"/>
      <c r="B47" s="4"/>
      <c r="C47" s="4"/>
      <c r="D47" s="4"/>
      <c r="E47" s="4"/>
      <c r="F47" s="4"/>
      <c r="G47" s="4"/>
      <c r="H47" s="2"/>
      <c r="I47" s="2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>
      <c r="A48" s="4"/>
      <c r="B48" s="4"/>
      <c r="C48" s="4"/>
      <c r="D48" s="4"/>
      <c r="E48" s="4"/>
      <c r="F48" s="4"/>
      <c r="G48" s="4"/>
      <c r="H48" s="2"/>
      <c r="I48" s="2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>
      <c r="A49" s="4"/>
      <c r="B49" s="4"/>
      <c r="C49" s="4"/>
      <c r="D49" s="4"/>
      <c r="E49" s="4"/>
      <c r="F49" s="4"/>
      <c r="G49" s="4"/>
      <c r="H49" s="2"/>
      <c r="I49" s="2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>
      <c r="A50" s="4"/>
      <c r="B50" s="4"/>
      <c r="C50" s="4"/>
      <c r="D50" s="4"/>
      <c r="E50" s="4"/>
      <c r="F50" s="4"/>
      <c r="G50" s="4"/>
      <c r="H50" s="2"/>
      <c r="I50" s="2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>
      <c r="A51" s="4"/>
      <c r="B51" s="4"/>
      <c r="C51" s="4"/>
      <c r="D51" s="4"/>
      <c r="E51" s="4"/>
      <c r="F51" s="4"/>
      <c r="G51" s="4"/>
      <c r="H51" s="2"/>
      <c r="I51" s="2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>
      <c r="A52" s="4"/>
      <c r="B52" s="4"/>
      <c r="C52" s="4"/>
      <c r="D52" s="4"/>
      <c r="E52" s="4"/>
      <c r="F52" s="4"/>
      <c r="G52" s="4"/>
      <c r="H52" s="2"/>
      <c r="I52" s="2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>
      <c r="A53" s="4"/>
      <c r="B53" s="4"/>
      <c r="C53" s="4"/>
      <c r="D53" s="4"/>
      <c r="E53" s="4"/>
      <c r="F53" s="4"/>
      <c r="G53" s="4"/>
      <c r="H53" s="2"/>
      <c r="I53" s="2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</sheetData>
  <autoFilter ref="$B$1:$C$27"/>
  <mergeCells count="5">
    <mergeCell ref="A2:A9"/>
    <mergeCell ref="A10:A13"/>
    <mergeCell ref="A14:A16"/>
    <mergeCell ref="A17:A22"/>
    <mergeCell ref="A23:A2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3.63"/>
    <col customWidth="1" min="2" max="2" width="9.38"/>
    <col customWidth="1" min="3" max="3" width="3.25"/>
    <col customWidth="1" min="4" max="4" width="43.63"/>
    <col customWidth="1" min="5" max="5" width="9.38"/>
    <col customWidth="1" min="6" max="6" width="3.25"/>
    <col customWidth="1" min="7" max="7" width="43.63"/>
    <col customWidth="1" min="8" max="8" width="9.38"/>
    <col customWidth="1" min="9" max="9" width="3.25"/>
    <col customWidth="1" min="10" max="10" width="15.38"/>
    <col customWidth="1" min="11" max="11" width="9.38"/>
    <col customWidth="1" min="18" max="18" width="5.0"/>
  </cols>
  <sheetData>
    <row r="1">
      <c r="A1" s="1" t="s">
        <v>0</v>
      </c>
      <c r="C1" s="2"/>
      <c r="D1" s="1" t="s">
        <v>3</v>
      </c>
      <c r="F1" s="2"/>
      <c r="G1" s="1" t="s">
        <v>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1" t="s">
        <v>7</v>
      </c>
      <c r="B2" s="1" t="s">
        <v>8</v>
      </c>
      <c r="C2" s="2"/>
      <c r="D2" s="1" t="s">
        <v>7</v>
      </c>
      <c r="E2" s="1" t="s">
        <v>8</v>
      </c>
      <c r="F2" s="2"/>
      <c r="G2" s="1" t="s">
        <v>7</v>
      </c>
      <c r="H2" s="1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5" t="s">
        <v>16</v>
      </c>
      <c r="B3" s="4">
        <f>COUNTIF(CSE!E:E,"IBM") + COUNTIF(CSE!E:E,"IBM Skill Academy") + COUNTIF('ECE-EE-EEE'!E:E,"IBM") + COUNTIF('ECE-EE-EEE'!E:E,"IBM Skill Academy") + COUNTIF('CE-ME'!E:E,"IBM") + COUNTIF('Basic Science'!E:E,"IBM")</f>
        <v>22</v>
      </c>
      <c r="C3" s="2"/>
      <c r="D3" s="8" t="s">
        <v>23</v>
      </c>
      <c r="E3" s="4">
        <f>COUNTIF(CSE!E:E,"University of California, Berkeley, USA") + COUNTIF('ECE-EE-EEE'!E:E,"University of California, Berkeley, USA") + COUNTIF('CE-ME'!E:E,"University of California, Berkeley, USA") + COUNTIF('Basic Science'!E:E,"University of California, Berkeley, USA")</f>
        <v>3</v>
      </c>
      <c r="F3" s="2"/>
      <c r="G3" s="8" t="s">
        <v>26</v>
      </c>
      <c r="H3" s="4">
        <f>COUNTIF(CSE!E:E,"Spoken Tutorial - IIT Bombay") + COUNTIF('ECE-EE-EEE'!E:E,"Spoken Tutorial - IIT Bombay") + COUNTIF('CE-ME'!E:E,"Spoken Tutorial - IIT Bombay") + COUNTIF('Basic Science'!E:E,"Spoken Tutorial - IIT Bombay")</f>
        <v>3</v>
      </c>
      <c r="I3" s="2"/>
      <c r="J3" s="2"/>
      <c r="K3" s="2"/>
      <c r="L3" s="2"/>
      <c r="M3" s="2"/>
      <c r="N3" s="2"/>
      <c r="O3" s="2"/>
      <c r="P3" s="2"/>
      <c r="Q3" s="2"/>
      <c r="R3" s="4">
        <f>COUNTIF(CSE!E:E,"") + COUNTIF('ECE-EE-EEE'!E:E,"") + COUNTIF('CE-ME'!E:E,"") + COUNTIF('Basic Science'!E:E,"")</f>
        <v>3884</v>
      </c>
      <c r="S3" s="2"/>
      <c r="T3" s="2"/>
      <c r="U3" s="2"/>
      <c r="V3" s="2"/>
      <c r="W3" s="2"/>
      <c r="X3" s="2"/>
      <c r="Y3" s="2"/>
    </row>
    <row r="4">
      <c r="A4" s="5" t="s">
        <v>27</v>
      </c>
      <c r="B4" s="4">
        <f>COUNTIF(CSE!E:E,"NPTEL") + COUNTIF('ECE-EE-EEE'!E:E,"NPTEL") + COUNTIF('CE-ME'!E:E,"NPTEL") + COUNTIF('Basic Science'!E:E,"NPTEL")</f>
        <v>17</v>
      </c>
      <c r="C4" s="2"/>
      <c r="D4" s="15" t="s">
        <v>32</v>
      </c>
      <c r="E4" s="4">
        <f>COUNTIF(CSE!E:E,"Coursera: Technion Israel institute of technology") + COUNTIF('ECE-EE-EEE'!E:E,"Coursera: Technion Israel institute of technology") + COUNTIF('CE-ME'!E:E,"Coursera: Technion Israel institute of technology") + COUNTIF('Basic Science'!E:E,"Coursera: Technion Israel institute of technology")</f>
        <v>2</v>
      </c>
      <c r="F4" s="2"/>
      <c r="G4" s="8" t="s">
        <v>20</v>
      </c>
      <c r="H4" s="4">
        <f>COUNTIF(CSE!E:E,"Bennet University") + COUNTIF('ECE-EE-EEE'!E:E,"Bennet University") + COUNTIF('CE-ME'!E:E,"Bennet University") + COUNTIF('Basic Science'!E:E,"Bennet University")</f>
        <v>1</v>
      </c>
      <c r="I4" s="2"/>
      <c r="J4" s="1" t="s">
        <v>22</v>
      </c>
      <c r="K4" s="12">
        <f>Sum(B:B,E:E, H:H)</f>
        <v>121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5" t="s">
        <v>34</v>
      </c>
      <c r="B5" s="4">
        <f>COUNTIF(CSE!E:E,"NVIDIA") + COUNTIF('ECE-EE-EEE'!E:E,"NVIDIA") + COUNTIF('CE-ME'!E:E,"NVIDIA") + COUNTIF('Basic Science'!E:E,"NVIDIA")</f>
        <v>7</v>
      </c>
      <c r="C5" s="2"/>
      <c r="D5" s="8" t="s">
        <v>41</v>
      </c>
      <c r="E5" s="4">
        <f>COUNTIF(CSE!E:E,"Delft University of Technology, Netherlands") + COUNTIF('ECE-EE-EEE'!E:E,"Delft University of Technology, Netherlands") + COUNTIF('CE-ME'!E:E,"Delft University of Technology, Netherlands") + COUNTIF('Basic Science'!E:E,"Delft University of Technology, Netherlands")</f>
        <v>2</v>
      </c>
      <c r="F5" s="2"/>
      <c r="G5" s="8" t="s">
        <v>42</v>
      </c>
      <c r="H5" s="4">
        <f>COUNTIF(CSE!E:E,"IIT Bombay | ISTE") + COUNTIF('ECE-EE-EEE'!E:E,"IIT Bombay | ISTE") + COUNTIF('CE-ME'!E:E,"IIT Bombay | ISTE") + COUNTIF('Basic Science'!E:E,"IIT Bombay | ISTE")</f>
        <v>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5" t="s">
        <v>47</v>
      </c>
      <c r="B6" s="4">
        <f>COUNTIF(CSE!E:E,"Qwiklabs") + COUNTIF('ECE-EE-EEE'!E:E,"Qwiklabs") + COUNTIF('CE-ME'!E:E,"Qwiklabs") + COUNTIF('Basic Science'!E:E,"Qwiklabs")</f>
        <v>7</v>
      </c>
      <c r="C6" s="2"/>
      <c r="D6" s="8" t="s">
        <v>48</v>
      </c>
      <c r="E6" s="4">
        <f>COUNTIF(CSE!E:E,"MIT USA") + COUNTIF('ECE-EE-EEE'!E:E,"MIT USA") + COUNTIF('CE-ME'!E:E,"MIT USA") + COUNTIF('Basic Science'!E:E,"MIT USA")</f>
        <v>4</v>
      </c>
      <c r="F6" s="2"/>
      <c r="G6" s="15" t="s">
        <v>51</v>
      </c>
      <c r="H6" s="4">
        <f>COUNTIF(CSE!E:E,"MNIT Jaipur / AICTE / ATAL") + COUNTIF('ECE-EE-EEE'!E:E,"MNIT Jaipur / AICTE / ATAL") + COUNTIF('CE-ME'!E:E,"MNIT Jaipur / AICTE / ATAL") + COUNTIF('Basic Science'!E:E,"MNIT Jaipur / AICTE / ATAL")</f>
        <v>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5" t="s">
        <v>54</v>
      </c>
      <c r="B7" s="4">
        <f>COUNTIF(CSE!E:E,"MathWorks") + COUNTIF('ECE-EE-EEE'!E:E,"MathWorks") + COUNTIF('CE-ME'!E:E,"MathWorks") + COUNTIF('Basic Science'!E:E,"MathWorks")</f>
        <v>6</v>
      </c>
      <c r="C7" s="2"/>
      <c r="D7" s="15" t="s">
        <v>58</v>
      </c>
      <c r="E7" s="4">
        <f>COUNTIF(CSE!E:E,"ColumbiaX - Edx") + COUNTIF('ECE-EE-EEE'!E:E,"ColumbiaX - Edx") + COUNTIF('CE-ME'!E:E,"ColumbiaX - Edx") + COUNTIF('Basic Science'!E:E,"ColumbiaX - Edx")</f>
        <v>1</v>
      </c>
      <c r="F7" s="2"/>
      <c r="G7" s="20" t="s">
        <v>61</v>
      </c>
      <c r="H7" s="4">
        <f>COUNTIF(CSE!E:E,"Techno NJR") + COUNTIF('ECE-EE-EEE'!E:E,"Techno NJR") + COUNTIF('CE-ME'!E:E,"Techno NJR") + COUNTIF('Basic Science'!E:E,"Techno NJR")</f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5" t="s">
        <v>65</v>
      </c>
      <c r="B8" s="4">
        <f>COUNTIF(CSE!E:E,"Microsoft") + COUNTIF('ECE-EE-EEE'!E:E,"Microsoft") + COUNTIF('CE-ME'!E:E,"Microsoft") + COUNTIF('Basic Science'!E:E,"Microsoft")</f>
        <v>5</v>
      </c>
      <c r="C8" s="2"/>
      <c r="D8" s="15" t="s">
        <v>67</v>
      </c>
      <c r="E8" s="4">
        <f>COUNTIF(CSE!E:E,"Coursera: Duke NC state university") + COUNTIF('ECE-EE-EEE'!E:E,"Coursera: Duke NC state university") + COUNTIF('CE-ME'!E:E,"Coursera: Duke NC state university") + COUNTIF('Basic Science'!E:E,"Coursera: Duke NC state university")</f>
        <v>1</v>
      </c>
      <c r="F8" s="2"/>
      <c r="G8" s="9" t="s">
        <v>69</v>
      </c>
      <c r="H8" s="4">
        <f>COUNTIF(CSE!E:E,"NIT Jalandar") + COUNTIF('ECE-EE-EEE'!E:E,"NIT Jalandar") + COUNTIF('CE-ME'!E:E,"NIT Jalandar") + COUNTIF('Basic Science'!E:E,"NIT Jalandar")</f>
        <v>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5" t="s">
        <v>73</v>
      </c>
      <c r="B9" s="4">
        <f>COUNTIF(CSE!E:E,"Intel") + COUNTIF('ECE-EE-EEE'!E:E,"Intel") + COUNTIF('CE-ME'!E:E,"Intel") + COUNTIF('Basic Science'!E:E,"Intel")</f>
        <v>1</v>
      </c>
      <c r="C9" s="2"/>
      <c r="D9" s="8" t="s">
        <v>74</v>
      </c>
      <c r="E9" s="4">
        <f>COUNTIF(CSE!E:E,"National University of Ireland , Galway") + COUNTIF('ECE-EE-EEE'!E:E,"National University of Ireland , Galway") + COUNTIF('CE-ME'!E:E,"National University of Ireland , Galway") + COUNTIF('Basic Science'!E:E,"National University of Ireland , Galway")</f>
        <v>1</v>
      </c>
      <c r="F9" s="2"/>
      <c r="G9" s="20" t="s">
        <v>79</v>
      </c>
      <c r="H9" s="4">
        <f>COUNTIF(CSE!E:E,"IIT Kharagpur") + COUNTIF('ECE-EE-EEE'!E:E,"IIT Kharagpur") + COUNTIF('CE-ME'!E:E,"IIT Kharagpur") + COUNTIF('Basic Science'!E:E,"IIT Kharagpur")</f>
        <v>2</v>
      </c>
      <c r="I9" s="2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5" t="s">
        <v>82</v>
      </c>
      <c r="B10" s="4">
        <f>COUNTIF(CSE!E:E,"Google Digital Garage") + COUNTIF('ECE-EE-EEE'!E:E,"Google Digital Garage") + COUNTIF('CE-ME'!E:E,"Google Digital Garage") + COUNTIF('Basic Science'!E:E,"Google Digital Garage")</f>
        <v>1</v>
      </c>
      <c r="C10" s="2"/>
      <c r="D10" s="8" t="s">
        <v>84</v>
      </c>
      <c r="E10" s="4">
        <f>COUNTIF(CSE!E:E,"Osaka University, Japan") + COUNTIF('ECE-EE-EEE'!E:E,"Osaka University, Japan") + COUNTIF('CE-ME'!E:E,"Osaka University, Japan") + COUNTIF('Basic Science'!E:E,"Osaka University, Japan")</f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5" t="s">
        <v>88</v>
      </c>
      <c r="B11" s="4">
        <f>COUNTIF(CSE!E:E,"Alibaba") + COUNTIF('ECE-EE-EEE'!E:E,"Alibaba") + COUNTIF('CE-ME'!E:E,"Alibaba") + COUNTIF('Basic Science'!E:E,"Alibaba")</f>
        <v>2</v>
      </c>
      <c r="C11" s="2"/>
      <c r="D11" s="8" t="s">
        <v>89</v>
      </c>
      <c r="E11" s="4">
        <f>COUNTIF(CSE!E:E,"Technische Universität München, Munich, Germany") + COUNTIF('ECE-EE-EEE'!E:E,"Technische Universität München, Munich, Germany") + COUNTIF('CE-ME'!E:E,"Technische Universität München, Munich, Germany") + COUNTIF('Basic Science'!E:E,"Technische Universität München, Munich, Germany")</f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5" t="s">
        <v>38</v>
      </c>
      <c r="B12" s="4">
        <f>COUNTIF(CSE!E:E,"RedHat") + COUNTIF('ECE-EE-EEE'!E:E,"RedHat") + COUNTIF('CE-ME'!E:E,"RedHat") + COUNTIF('Basic Science'!E:E,"RedHat")</f>
        <v>1</v>
      </c>
      <c r="C12" s="2"/>
      <c r="D12" s="8" t="s">
        <v>29</v>
      </c>
      <c r="E12" s="4">
        <f>COUNTIF(CSE!E:E,"University College London") + COUNTIF('ECE-EE-EEE'!E:E,"University College London") + COUNTIF('CE-ME'!E:E,"University College London") + COUNTIF('Basic Science'!E:E,"University College London")</f>
        <v>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8" t="s">
        <v>97</v>
      </c>
      <c r="B13" s="4">
        <f>COUNTIF(CSE!E:E,"Ui Path") + COUNTIF('ECE-EE-EEE'!E:E,"Ui Path") + COUNTIF('CE-ME'!E:E,"Ui Path") + COUNTIF('Basic Science'!E:E,"Ui Path")</f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8" t="s">
        <v>102</v>
      </c>
      <c r="B14" s="4">
        <f>COUNTIF(CSE!E:E,"SmStudy") + COUNTIF('ECE-EE-EEE'!E:E,"SmStudy") + COUNTIF('CE-ME'!E:E,"SmStudy") + COUNTIF('Basic Science'!E:E,"SmStudy")</f>
        <v>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21" t="s">
        <v>106</v>
      </c>
      <c r="B15" s="4">
        <f>COUNTIF(CSE!E:E,"Skyfi Labs | Roboversity") + COUNTIF('ECE-EE-EEE'!E:E,"Skyfi Labs | Roboversity") + COUNTIF('CE-ME'!E:E,"Skyfi Labs | Roboversity") + COUNTIF('Basic Science'!E:E,"Skyfi Labs | Roboversity")</f>
        <v>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8" t="s">
        <v>110</v>
      </c>
      <c r="B16" s="4">
        <f>COUNTIF(CSE!E:E,"SO ME Academy") + COUNTIF('ECE-EE-EEE'!E:E,"SO ME Academy") + COUNTIF('CE-ME'!E:E,"SO ME Academy") + COUNTIF('Basic Science'!E:E,"SO ME Academy")</f>
        <v>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8" t="s">
        <v>114</v>
      </c>
      <c r="B17" s="4">
        <f>COUNTIF(CSE!E:E,"Quality Austria") + COUNTIF('ECE-EE-EEE'!E:E,"Quality Austria") + COUNTIF('CE-ME'!E:E,"Quality Austria") + COUNTIF('Basic Science'!E:E,"Quality Austria")</f>
        <v>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8" t="s">
        <v>115</v>
      </c>
      <c r="B18" s="4">
        <f>COUNTIF(CSE!E:E,"MSME") + COUNTIF('ECE-EE-EEE'!E:E,"MSME") + COUNTIF('CE-ME'!E:E,"MSME") + COUNTIF('Basic Science'!E:E,"MSME")</f>
        <v>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8" t="s">
        <v>120</v>
      </c>
      <c r="B19" s="4">
        <f>COUNTIF(CSE!E:E,"CDAC ACTS Pune") + COUNTIF('ECE-EE-EEE'!E:E,"CDAC ACTS Pune") + COUNTIF('CE-ME'!E:E,"CDAC ACTS Pune") + COUNTIF('Basic Science'!E:E,"CDAC ACTS Pune")</f>
        <v>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22" t="s">
        <v>124</v>
      </c>
      <c r="B20" s="4">
        <f>COUNTIF(CSE!E:E,"DigitalDeepak.com") + COUNTIF('ECE-EE-EEE'!E:E,"DigitalDeepak.com") + COUNTIF('CE-ME'!E:E,"DigitalDeepak.com") + COUNTIF('Basic Science'!E:E,"DigitalDeepak.com")</f>
        <v>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5" t="s">
        <v>129</v>
      </c>
      <c r="B21" s="4">
        <f>COUNTIF(CSE!E:E,"Coursera") + COUNTIF('ECE-EE-EEE'!E:E,"Coursera") + COUNTIF('CE-ME'!E:E,"Coursera") + COUNTIF('Basic Science'!E:E,"Coursera")</f>
        <v>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9" t="s">
        <v>134</v>
      </c>
      <c r="B22" s="4">
        <f>COUNTIF(CSE!E:E,"Eduvance / ARM University") + COUNTIF('ECE-EE-EEE'!E:E,"Eduvance / ARM University") + COUNTIF('CE-ME'!E:E,"Eduvance / ARM University") + COUNTIF('Basic Science'!E:E,"Eduvance / ARM University")</f>
        <v>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9" t="s">
        <v>137</v>
      </c>
      <c r="B23" s="4">
        <f>COUNTIF(CSE!E:E,"Autodesk") + COUNTIF('ECE-EE-EEE'!E:E,"Autodesk") + COUNTIF('CE-ME'!E:E,"Autodesk") + COUNTIF('Basic Science'!E:E,"Autodesk")</f>
        <v>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9" t="s">
        <v>138</v>
      </c>
      <c r="B24" s="4">
        <f>COUNTIF(CSE!E:E,"Udacity") + COUNTIF('ECE-EE-EEE'!E:E,"Udacity") + COUNTIF('CE-ME'!E:E,"Udacity") + COUNTIF('Basic Science'!E:E,"Udacity")</f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9" t="s">
        <v>141</v>
      </c>
      <c r="B25" s="4">
        <f>COUNTIF(CSE!E:E,"Edx") + COUNTIF('ECE-EE-EEE'!E:E,"Edx") + COUNTIF('CE-ME'!E:E,"Edx") + COUNTIF('Basic Science'!E:E,"Edx")</f>
        <v>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24" t="s">
        <v>144</v>
      </c>
      <c r="B26" s="4">
        <f>COUNTIF(CSE!E:E,"Udemy") + COUNTIF('ECE-EE-EEE'!E:E,"Udemy") + COUNTIF('CE-ME'!E:E,"Udemy") + COUNTIF('Basic Science'!E:E,"Udemy")</f>
        <v>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24" t="s">
        <v>148</v>
      </c>
      <c r="B27" s="4">
        <f>COUNTIF(CSE!E:E,"Aptech") + COUNTIF('ECE-EE-EEE'!E:E,"Aptech") + COUNTIF('CE-ME'!E:E,"Aptech") + COUNTIF('Basic Science'!E:E,"Aptech")</f>
        <v>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9" t="s">
        <v>149</v>
      </c>
      <c r="B28" s="4">
        <f>COUNTIF(CSE!E:E,"CSIR-CEERI Pilani") + COUNTIF('ECE-EE-EEE'!E:E,"CSIR-CEERI Pilani") + COUNTIF('CE-ME'!E:E,"CSIR-CEERI Pilani") + COUNTIF('Basic Science'!E:E,"CSIR-CEERI Pilani")</f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5" t="s">
        <v>155</v>
      </c>
      <c r="B34" s="4">
        <f>COUNTIF(CSE!E:E," ") + COUNTIF('ECE-EE-EEE'!E:E," ") + COUNTIF('CE-ME'!E:E," ") + COUNTIF('Basic Science'!E:E," ")</f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4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4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4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4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4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4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4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4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4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4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4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4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4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3">
    <mergeCell ref="A1:B1"/>
    <mergeCell ref="D1:E1"/>
    <mergeCell ref="G1:H1"/>
  </mergeCells>
  <hyperlinks>
    <hyperlink r:id="rId1" ref="A20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25"/>
    <col customWidth="1" min="3" max="3" width="9.63"/>
    <col customWidth="1" min="4" max="4" width="96.13"/>
    <col customWidth="1" min="5" max="5" width="41.88"/>
    <col customWidth="1" min="6" max="6" width="20.38"/>
    <col customWidth="1" min="7" max="7" width="19.88"/>
    <col customWidth="1" min="8" max="8" width="78.25"/>
    <col customWidth="1" min="9" max="25" width="7.63"/>
  </cols>
  <sheetData>
    <row r="1">
      <c r="A1" s="3" t="s">
        <v>2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3" t="s">
        <v>15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>
      <c r="A2" s="8">
        <v>1.0</v>
      </c>
      <c r="B2" s="8" t="s">
        <v>18</v>
      </c>
      <c r="C2" s="8" t="s">
        <v>17</v>
      </c>
      <c r="D2" s="8" t="s">
        <v>19</v>
      </c>
      <c r="E2" s="8" t="s">
        <v>20</v>
      </c>
      <c r="F2" s="9" t="s">
        <v>21</v>
      </c>
      <c r="G2" s="10">
        <v>43805.0</v>
      </c>
      <c r="H2" s="11" t="s">
        <v>24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>
      <c r="A3" s="8">
        <v>2.0</v>
      </c>
      <c r="B3" s="8" t="s">
        <v>18</v>
      </c>
      <c r="C3" s="8" t="s">
        <v>17</v>
      </c>
      <c r="D3" s="8" t="s">
        <v>28</v>
      </c>
      <c r="E3" s="8" t="s">
        <v>29</v>
      </c>
      <c r="F3" s="9" t="s">
        <v>21</v>
      </c>
      <c r="G3" s="10">
        <v>43266.0</v>
      </c>
      <c r="H3" s="11" t="s">
        <v>31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>
      <c r="A4" s="8">
        <v>3.0</v>
      </c>
      <c r="B4" s="8" t="s">
        <v>18</v>
      </c>
      <c r="C4" s="8" t="s">
        <v>17</v>
      </c>
      <c r="D4" s="8" t="s">
        <v>33</v>
      </c>
      <c r="E4" s="8" t="s">
        <v>34</v>
      </c>
      <c r="F4" s="9" t="s">
        <v>21</v>
      </c>
      <c r="G4" s="10">
        <v>43266.0</v>
      </c>
      <c r="H4" s="11" t="s">
        <v>35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>
      <c r="A5" s="8">
        <v>4.0</v>
      </c>
      <c r="B5" s="8" t="s">
        <v>18</v>
      </c>
      <c r="C5" s="8" t="s">
        <v>17</v>
      </c>
      <c r="D5" s="8" t="s">
        <v>37</v>
      </c>
      <c r="E5" s="8" t="s">
        <v>38</v>
      </c>
      <c r="F5" s="9" t="s">
        <v>21</v>
      </c>
      <c r="G5" s="10">
        <v>43755.0</v>
      </c>
      <c r="H5" s="18" t="s">
        <v>39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>
      <c r="A6" s="8">
        <v>5.0</v>
      </c>
      <c r="B6" s="8" t="s">
        <v>18</v>
      </c>
      <c r="C6" s="8" t="s">
        <v>17</v>
      </c>
      <c r="D6" s="8" t="s">
        <v>43</v>
      </c>
      <c r="E6" s="8" t="s">
        <v>44</v>
      </c>
      <c r="F6" s="9" t="s">
        <v>21</v>
      </c>
      <c r="G6" s="19">
        <v>43696.0</v>
      </c>
      <c r="H6" s="11" t="s">
        <v>46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>
      <c r="A7" s="8">
        <v>6.0</v>
      </c>
      <c r="B7" s="8" t="s">
        <v>18</v>
      </c>
      <c r="C7" s="8" t="s">
        <v>17</v>
      </c>
      <c r="D7" s="8" t="s">
        <v>50</v>
      </c>
      <c r="E7" s="8" t="s">
        <v>44</v>
      </c>
      <c r="F7" s="9" t="s">
        <v>21</v>
      </c>
      <c r="G7" s="19">
        <v>43696.0</v>
      </c>
      <c r="H7" s="11" t="s">
        <v>52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>
      <c r="A8" s="8">
        <v>7.0</v>
      </c>
      <c r="B8" s="8" t="s">
        <v>18</v>
      </c>
      <c r="C8" s="8" t="s">
        <v>17</v>
      </c>
      <c r="D8" s="8" t="s">
        <v>55</v>
      </c>
      <c r="E8" s="8" t="s">
        <v>56</v>
      </c>
      <c r="F8" s="9" t="s">
        <v>21</v>
      </c>
      <c r="G8" s="19">
        <v>43696.0</v>
      </c>
      <c r="H8" s="18" t="s">
        <v>57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>
      <c r="A9" s="8">
        <v>8.0</v>
      </c>
      <c r="B9" s="8" t="s">
        <v>18</v>
      </c>
      <c r="C9" s="8" t="s">
        <v>17</v>
      </c>
      <c r="D9" s="8" t="s">
        <v>62</v>
      </c>
      <c r="E9" s="8" t="s">
        <v>16</v>
      </c>
      <c r="F9" s="9" t="s">
        <v>21</v>
      </c>
      <c r="G9" s="19">
        <v>43665.0</v>
      </c>
      <c r="H9" s="18" t="s">
        <v>63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>
      <c r="A10" s="8">
        <v>9.0</v>
      </c>
      <c r="B10" s="8" t="s">
        <v>18</v>
      </c>
      <c r="C10" s="8" t="s">
        <v>17</v>
      </c>
      <c r="D10" s="8" t="s">
        <v>66</v>
      </c>
      <c r="E10" s="8" t="s">
        <v>56</v>
      </c>
      <c r="F10" s="9" t="s">
        <v>21</v>
      </c>
      <c r="G10" s="19">
        <v>43665.0</v>
      </c>
      <c r="H10" s="18" t="s">
        <v>57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>
      <c r="A11" s="8">
        <v>10.0</v>
      </c>
      <c r="B11" s="8" t="s">
        <v>18</v>
      </c>
      <c r="C11" s="8" t="s">
        <v>17</v>
      </c>
      <c r="D11" s="8" t="s">
        <v>70</v>
      </c>
      <c r="E11" s="8" t="s">
        <v>16</v>
      </c>
      <c r="F11" s="9" t="s">
        <v>21</v>
      </c>
      <c r="G11" s="19">
        <v>43665.0</v>
      </c>
      <c r="H11" s="18" t="s">
        <v>71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>
      <c r="A12" s="8">
        <v>11.0</v>
      </c>
      <c r="B12" s="8" t="s">
        <v>18</v>
      </c>
      <c r="C12" s="8" t="s">
        <v>17</v>
      </c>
      <c r="D12" s="8" t="s">
        <v>75</v>
      </c>
      <c r="E12" s="8" t="s">
        <v>16</v>
      </c>
      <c r="F12" s="9" t="s">
        <v>21</v>
      </c>
      <c r="G12" s="19">
        <v>43665.0</v>
      </c>
      <c r="H12" s="18" t="s">
        <v>76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>
      <c r="A13" s="8">
        <v>12.0</v>
      </c>
      <c r="B13" s="8" t="s">
        <v>18</v>
      </c>
      <c r="C13" s="8" t="s">
        <v>17</v>
      </c>
      <c r="D13" s="8" t="s">
        <v>80</v>
      </c>
      <c r="E13" s="8" t="s">
        <v>16</v>
      </c>
      <c r="F13" s="9" t="s">
        <v>21</v>
      </c>
      <c r="G13" s="19">
        <v>43604.0</v>
      </c>
      <c r="H13" s="18" t="s">
        <v>81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>
      <c r="A14" s="8">
        <v>13.0</v>
      </c>
      <c r="B14" s="8" t="s">
        <v>18</v>
      </c>
      <c r="C14" s="8" t="s">
        <v>17</v>
      </c>
      <c r="D14" s="8" t="s">
        <v>85</v>
      </c>
      <c r="E14" s="8" t="s">
        <v>16</v>
      </c>
      <c r="F14" s="9" t="s">
        <v>21</v>
      </c>
      <c r="G14" s="19">
        <v>43604.0</v>
      </c>
      <c r="H14" s="18" t="s">
        <v>86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>
      <c r="A15" s="8">
        <v>14.0</v>
      </c>
      <c r="B15" s="8" t="s">
        <v>18</v>
      </c>
      <c r="C15" s="8" t="s">
        <v>17</v>
      </c>
      <c r="D15" s="8" t="s">
        <v>90</v>
      </c>
      <c r="E15" s="8" t="s">
        <v>16</v>
      </c>
      <c r="F15" s="9" t="s">
        <v>21</v>
      </c>
      <c r="G15" s="19">
        <v>43604.0</v>
      </c>
      <c r="H15" s="18" t="s">
        <v>91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>
      <c r="A16" s="8">
        <v>15.0</v>
      </c>
      <c r="B16" s="8" t="s">
        <v>18</v>
      </c>
      <c r="C16" s="8" t="s">
        <v>17</v>
      </c>
      <c r="D16" s="8" t="s">
        <v>94</v>
      </c>
      <c r="E16" s="8" t="s">
        <v>16</v>
      </c>
      <c r="F16" s="9" t="s">
        <v>21</v>
      </c>
      <c r="G16" s="19">
        <v>43484.0</v>
      </c>
      <c r="H16" s="18" t="s">
        <v>95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>
      <c r="A17" s="8">
        <v>16.0</v>
      </c>
      <c r="B17" s="8" t="s">
        <v>18</v>
      </c>
      <c r="C17" s="8" t="s">
        <v>17</v>
      </c>
      <c r="D17" s="8" t="s">
        <v>98</v>
      </c>
      <c r="E17" s="20" t="s">
        <v>99</v>
      </c>
      <c r="F17" s="9" t="s">
        <v>21</v>
      </c>
      <c r="G17" s="19">
        <v>43484.0</v>
      </c>
      <c r="H17" s="18" t="s">
        <v>100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>
      <c r="A18" s="8">
        <v>17.0</v>
      </c>
      <c r="B18" s="8" t="s">
        <v>18</v>
      </c>
      <c r="C18" s="8" t="s">
        <v>17</v>
      </c>
      <c r="D18" s="8" t="s">
        <v>103</v>
      </c>
      <c r="E18" s="20" t="s">
        <v>99</v>
      </c>
      <c r="F18" s="9" t="s">
        <v>21</v>
      </c>
      <c r="G18" s="19">
        <v>43484.0</v>
      </c>
      <c r="H18" s="18" t="s">
        <v>104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>
      <c r="A19" s="8">
        <v>18.0</v>
      </c>
      <c r="B19" s="8" t="s">
        <v>18</v>
      </c>
      <c r="C19" s="8" t="s">
        <v>17</v>
      </c>
      <c r="D19" s="8" t="s">
        <v>108</v>
      </c>
      <c r="E19" s="8" t="s">
        <v>34</v>
      </c>
      <c r="F19" s="9" t="s">
        <v>21</v>
      </c>
      <c r="G19" s="19">
        <v>43787.0</v>
      </c>
      <c r="H19" s="18" t="s">
        <v>109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>
      <c r="A20" s="8">
        <v>19.0</v>
      </c>
      <c r="B20" s="8" t="s">
        <v>18</v>
      </c>
      <c r="C20" s="8" t="s">
        <v>17</v>
      </c>
      <c r="D20" s="8" t="s">
        <v>111</v>
      </c>
      <c r="E20" s="8" t="s">
        <v>16</v>
      </c>
      <c r="F20" s="9" t="s">
        <v>21</v>
      </c>
      <c r="G20" s="19">
        <v>43483.0</v>
      </c>
      <c r="H20" s="18" t="s">
        <v>113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>
      <c r="A21" s="8">
        <v>20.0</v>
      </c>
      <c r="B21" s="8" t="s">
        <v>18</v>
      </c>
      <c r="C21" s="8" t="s">
        <v>17</v>
      </c>
      <c r="D21" s="8" t="s">
        <v>118</v>
      </c>
      <c r="E21" s="8" t="s">
        <v>16</v>
      </c>
      <c r="F21" s="9" t="s">
        <v>21</v>
      </c>
      <c r="G21" s="19">
        <v>43816.0</v>
      </c>
      <c r="H21" s="18" t="s">
        <v>119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>
      <c r="A22" s="8">
        <v>21.0</v>
      </c>
      <c r="B22" s="8" t="s">
        <v>18</v>
      </c>
      <c r="C22" s="8" t="s">
        <v>17</v>
      </c>
      <c r="D22" s="8" t="s">
        <v>122</v>
      </c>
      <c r="E22" s="8" t="s">
        <v>16</v>
      </c>
      <c r="F22" s="9" t="s">
        <v>21</v>
      </c>
      <c r="G22" s="19">
        <v>43725.0</v>
      </c>
      <c r="H22" s="18" t="s">
        <v>123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>
      <c r="A23" s="8">
        <v>22.0</v>
      </c>
      <c r="B23" s="8" t="s">
        <v>18</v>
      </c>
      <c r="C23" s="8" t="s">
        <v>17</v>
      </c>
      <c r="D23" s="8" t="s">
        <v>126</v>
      </c>
      <c r="E23" s="8" t="s">
        <v>74</v>
      </c>
      <c r="F23" s="9" t="s">
        <v>21</v>
      </c>
      <c r="G23" s="19">
        <v>43482.0</v>
      </c>
      <c r="H23" s="18" t="s">
        <v>127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15.75" customHeight="1">
      <c r="A24" s="8">
        <v>23.0</v>
      </c>
      <c r="B24" s="8" t="s">
        <v>18</v>
      </c>
      <c r="C24" s="8" t="s">
        <v>17</v>
      </c>
      <c r="D24" s="8" t="s">
        <v>130</v>
      </c>
      <c r="E24" s="8" t="s">
        <v>16</v>
      </c>
      <c r="F24" s="9" t="s">
        <v>21</v>
      </c>
      <c r="G24" s="19">
        <v>43482.0</v>
      </c>
      <c r="H24" s="18" t="s">
        <v>131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15.75" customHeight="1">
      <c r="A25" s="8">
        <v>24.0</v>
      </c>
      <c r="B25" s="8" t="s">
        <v>18</v>
      </c>
      <c r="C25" s="8" t="s">
        <v>17</v>
      </c>
      <c r="D25" s="8" t="s">
        <v>135</v>
      </c>
      <c r="E25" s="8" t="s">
        <v>110</v>
      </c>
      <c r="F25" s="9" t="s">
        <v>21</v>
      </c>
      <c r="G25" s="19">
        <v>43632.0</v>
      </c>
      <c r="H25" s="18" t="s">
        <v>136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15.75" customHeight="1">
      <c r="A26" s="8">
        <v>25.0</v>
      </c>
      <c r="B26" s="8" t="s">
        <v>18</v>
      </c>
      <c r="C26" s="8" t="s">
        <v>17</v>
      </c>
      <c r="D26" s="8" t="s">
        <v>139</v>
      </c>
      <c r="E26" s="5" t="s">
        <v>102</v>
      </c>
      <c r="F26" s="9" t="s">
        <v>21</v>
      </c>
      <c r="G26" s="23">
        <v>43632.0</v>
      </c>
      <c r="H26" s="18" t="s">
        <v>140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15.75" customHeight="1">
      <c r="A27" s="8">
        <v>26.0</v>
      </c>
      <c r="B27" s="8" t="s">
        <v>18</v>
      </c>
      <c r="C27" s="8" t="s">
        <v>17</v>
      </c>
      <c r="D27" s="8" t="s">
        <v>142</v>
      </c>
      <c r="E27" s="8" t="s">
        <v>16</v>
      </c>
      <c r="F27" s="9" t="s">
        <v>21</v>
      </c>
      <c r="G27" s="19"/>
      <c r="H27" s="18" t="s">
        <v>143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15.75" customHeight="1">
      <c r="A28" s="8">
        <v>27.0</v>
      </c>
      <c r="B28" s="8" t="s">
        <v>25</v>
      </c>
      <c r="C28" s="8" t="s">
        <v>17</v>
      </c>
      <c r="D28" s="8" t="s">
        <v>145</v>
      </c>
      <c r="E28" s="8" t="s">
        <v>146</v>
      </c>
      <c r="F28" s="9" t="s">
        <v>21</v>
      </c>
      <c r="G28" s="19">
        <v>43513.0</v>
      </c>
      <c r="H28" s="18" t="s">
        <v>147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ht="15.75" customHeight="1">
      <c r="A29" s="8">
        <v>28.0</v>
      </c>
      <c r="B29" s="8" t="s">
        <v>25</v>
      </c>
      <c r="C29" s="8" t="s">
        <v>17</v>
      </c>
      <c r="D29" s="8" t="s">
        <v>139</v>
      </c>
      <c r="E29" s="8" t="s">
        <v>102</v>
      </c>
      <c r="F29" s="9" t="s">
        <v>21</v>
      </c>
      <c r="G29" s="19">
        <v>43513.0</v>
      </c>
      <c r="H29" s="18" t="s">
        <v>150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ht="15.75" customHeight="1">
      <c r="A30" s="8">
        <v>29.0</v>
      </c>
      <c r="B30" s="8" t="s">
        <v>25</v>
      </c>
      <c r="C30" s="8" t="s">
        <v>17</v>
      </c>
      <c r="D30" s="9" t="s">
        <v>151</v>
      </c>
      <c r="E30" s="8" t="s">
        <v>26</v>
      </c>
      <c r="F30" s="9" t="s">
        <v>21</v>
      </c>
      <c r="G30" s="19">
        <v>43512.0</v>
      </c>
      <c r="H30" s="18" t="s">
        <v>152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15.75" customHeight="1">
      <c r="A31" s="8">
        <v>30.0</v>
      </c>
      <c r="B31" s="8" t="s">
        <v>25</v>
      </c>
      <c r="C31" s="8" t="s">
        <v>17</v>
      </c>
      <c r="D31" s="8" t="s">
        <v>153</v>
      </c>
      <c r="E31" s="8" t="s">
        <v>26</v>
      </c>
      <c r="F31" s="9" t="s">
        <v>21</v>
      </c>
      <c r="G31" s="19">
        <v>43512.0</v>
      </c>
      <c r="H31" s="18" t="s">
        <v>154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15.75" customHeight="1">
      <c r="A32" s="8">
        <v>31.0</v>
      </c>
      <c r="B32" s="8" t="s">
        <v>25</v>
      </c>
      <c r="C32" s="8" t="s">
        <v>17</v>
      </c>
      <c r="D32" s="8" t="s">
        <v>156</v>
      </c>
      <c r="E32" s="8" t="s">
        <v>26</v>
      </c>
      <c r="F32" s="9" t="s">
        <v>21</v>
      </c>
      <c r="G32" s="10">
        <v>43571.0</v>
      </c>
      <c r="H32" s="18" t="s">
        <v>157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15.75" customHeight="1">
      <c r="A33" s="8">
        <v>32.0</v>
      </c>
      <c r="B33" s="8" t="s">
        <v>25</v>
      </c>
      <c r="C33" s="8" t="s">
        <v>17</v>
      </c>
      <c r="D33" s="8" t="s">
        <v>158</v>
      </c>
      <c r="E33" s="8" t="s">
        <v>56</v>
      </c>
      <c r="F33" s="9" t="s">
        <v>21</v>
      </c>
      <c r="G33" s="10">
        <v>43765.0</v>
      </c>
      <c r="H33" s="18" t="s">
        <v>159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15.75" customHeight="1">
      <c r="A34" s="8">
        <v>33.0</v>
      </c>
      <c r="B34" s="8" t="s">
        <v>25</v>
      </c>
      <c r="C34" s="8" t="s">
        <v>17</v>
      </c>
      <c r="D34" s="8" t="s">
        <v>160</v>
      </c>
      <c r="E34" s="8" t="s">
        <v>56</v>
      </c>
      <c r="F34" s="9" t="s">
        <v>21</v>
      </c>
      <c r="G34" s="10">
        <v>43765.0</v>
      </c>
      <c r="H34" s="18" t="s">
        <v>159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15.75" customHeight="1">
      <c r="A35" s="8">
        <v>34.0</v>
      </c>
      <c r="B35" s="8" t="s">
        <v>25</v>
      </c>
      <c r="C35" s="8" t="s">
        <v>17</v>
      </c>
      <c r="D35" s="8" t="s">
        <v>161</v>
      </c>
      <c r="E35" s="8" t="s">
        <v>56</v>
      </c>
      <c r="F35" s="9" t="s">
        <v>21</v>
      </c>
      <c r="G35" s="10">
        <v>43766.0</v>
      </c>
      <c r="H35" s="18" t="s">
        <v>159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15.75" customHeight="1">
      <c r="A36" s="8">
        <v>35.0</v>
      </c>
      <c r="B36" s="8" t="s">
        <v>25</v>
      </c>
      <c r="C36" s="8" t="s">
        <v>17</v>
      </c>
      <c r="D36" s="8" t="s">
        <v>162</v>
      </c>
      <c r="E36" s="8" t="s">
        <v>56</v>
      </c>
      <c r="F36" s="9" t="s">
        <v>21</v>
      </c>
      <c r="G36" s="10">
        <v>43766.0</v>
      </c>
      <c r="H36" s="18" t="s">
        <v>159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15.75" customHeight="1">
      <c r="A37" s="8">
        <v>36.0</v>
      </c>
      <c r="B37" s="8" t="s">
        <v>25</v>
      </c>
      <c r="C37" s="8" t="s">
        <v>17</v>
      </c>
      <c r="D37" s="8" t="s">
        <v>163</v>
      </c>
      <c r="E37" s="8" t="s">
        <v>56</v>
      </c>
      <c r="F37" s="9" t="s">
        <v>21</v>
      </c>
      <c r="G37" s="19">
        <v>43766.0</v>
      </c>
      <c r="H37" s="18" t="s">
        <v>159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ht="15.75" customHeight="1">
      <c r="A38" s="8">
        <v>37.0</v>
      </c>
      <c r="B38" s="8" t="s">
        <v>53</v>
      </c>
      <c r="C38" s="8" t="s">
        <v>17</v>
      </c>
      <c r="D38" s="8" t="s">
        <v>164</v>
      </c>
      <c r="E38" s="9" t="s">
        <v>134</v>
      </c>
      <c r="F38" s="9" t="s">
        <v>21</v>
      </c>
      <c r="G38" s="19">
        <v>43512.0</v>
      </c>
      <c r="H38" s="25" t="s">
        <v>165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ht="15.75" customHeight="1">
      <c r="A39" s="8">
        <v>38.0</v>
      </c>
      <c r="B39" s="8" t="s">
        <v>53</v>
      </c>
      <c r="C39" s="8" t="s">
        <v>17</v>
      </c>
      <c r="D39" s="8" t="s">
        <v>166</v>
      </c>
      <c r="E39" s="9" t="s">
        <v>134</v>
      </c>
      <c r="F39" s="9" t="s">
        <v>21</v>
      </c>
      <c r="G39" s="19">
        <v>43601.0</v>
      </c>
      <c r="H39" s="25" t="s">
        <v>167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ht="15.75" customHeight="1">
      <c r="A40" s="8">
        <v>39.0</v>
      </c>
      <c r="B40" s="8" t="s">
        <v>53</v>
      </c>
      <c r="C40" s="8" t="s">
        <v>17</v>
      </c>
      <c r="D40" s="9" t="s">
        <v>168</v>
      </c>
      <c r="E40" s="9" t="s">
        <v>134</v>
      </c>
      <c r="F40" s="9" t="s">
        <v>21</v>
      </c>
      <c r="G40" s="26">
        <v>43601.0</v>
      </c>
      <c r="H40" s="25" t="s">
        <v>169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ht="15.75" customHeight="1">
      <c r="A41" s="8">
        <v>40.0</v>
      </c>
      <c r="B41" s="8" t="s">
        <v>49</v>
      </c>
      <c r="C41" s="8" t="s">
        <v>17</v>
      </c>
      <c r="D41" s="8" t="s">
        <v>170</v>
      </c>
      <c r="E41" s="8" t="s">
        <v>97</v>
      </c>
      <c r="F41" s="9" t="s">
        <v>21</v>
      </c>
      <c r="G41" s="27">
        <v>43724.0</v>
      </c>
      <c r="H41" s="25" t="s">
        <v>171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ht="15.75" customHeight="1">
      <c r="A42" s="8">
        <v>41.0</v>
      </c>
      <c r="B42" s="8" t="s">
        <v>49</v>
      </c>
      <c r="C42" s="8" t="s">
        <v>17</v>
      </c>
      <c r="D42" s="8" t="s">
        <v>172</v>
      </c>
      <c r="E42" s="8" t="s">
        <v>120</v>
      </c>
      <c r="F42" s="9" t="s">
        <v>21</v>
      </c>
      <c r="G42" s="27">
        <v>43646.0</v>
      </c>
      <c r="H42" s="25" t="s">
        <v>173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ht="15.75" customHeight="1">
      <c r="A43" s="8">
        <v>42.0</v>
      </c>
      <c r="B43" s="8" t="s">
        <v>49</v>
      </c>
      <c r="C43" s="8" t="s">
        <v>17</v>
      </c>
      <c r="D43" s="8" t="s">
        <v>174</v>
      </c>
      <c r="E43" s="22" t="s">
        <v>124</v>
      </c>
      <c r="F43" s="9" t="s">
        <v>21</v>
      </c>
      <c r="G43" s="3" t="s">
        <v>175</v>
      </c>
      <c r="H43" s="25" t="s">
        <v>176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ht="15.75" customHeight="1">
      <c r="A44" s="8">
        <v>43.0</v>
      </c>
      <c r="B44" s="8" t="s">
        <v>49</v>
      </c>
      <c r="C44" s="8" t="s">
        <v>17</v>
      </c>
      <c r="D44" s="8" t="s">
        <v>177</v>
      </c>
      <c r="E44" s="8" t="s">
        <v>16</v>
      </c>
      <c r="F44" s="9" t="s">
        <v>21</v>
      </c>
      <c r="G44" s="28">
        <v>40535.0</v>
      </c>
      <c r="H44" s="25" t="s">
        <v>178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ht="15.75" customHeight="1">
      <c r="A45" s="8">
        <v>44.0</v>
      </c>
      <c r="B45" s="8" t="s">
        <v>49</v>
      </c>
      <c r="C45" s="8" t="s">
        <v>17</v>
      </c>
      <c r="D45" s="8" t="s">
        <v>179</v>
      </c>
      <c r="E45" s="8" t="s">
        <v>42</v>
      </c>
      <c r="F45" s="9" t="s">
        <v>21</v>
      </c>
      <c r="G45" s="28">
        <v>40881.0</v>
      </c>
      <c r="H45" s="25" t="s">
        <v>180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ht="15.75" customHeight="1">
      <c r="A46" s="8">
        <v>45.0</v>
      </c>
      <c r="B46" s="8" t="s">
        <v>49</v>
      </c>
      <c r="C46" s="8" t="s">
        <v>17</v>
      </c>
      <c r="D46" s="8" t="s">
        <v>181</v>
      </c>
      <c r="E46" s="8" t="s">
        <v>65</v>
      </c>
      <c r="F46" s="9" t="s">
        <v>21</v>
      </c>
      <c r="G46" s="3" t="s">
        <v>175</v>
      </c>
      <c r="H46" s="29" t="s">
        <v>182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ht="15.75" customHeight="1">
      <c r="A47" s="8">
        <v>46.0</v>
      </c>
      <c r="B47" s="8" t="s">
        <v>49</v>
      </c>
      <c r="C47" s="8" t="s">
        <v>17</v>
      </c>
      <c r="D47" s="8" t="s">
        <v>183</v>
      </c>
      <c r="E47" s="9" t="s">
        <v>65</v>
      </c>
      <c r="F47" s="9" t="s">
        <v>21</v>
      </c>
      <c r="G47" s="3" t="s">
        <v>175</v>
      </c>
      <c r="H47" s="25" t="s">
        <v>184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ht="15.75" customHeight="1">
      <c r="A48" s="8">
        <v>47.0</v>
      </c>
      <c r="B48" s="8" t="s">
        <v>49</v>
      </c>
      <c r="C48" s="8" t="s">
        <v>17</v>
      </c>
      <c r="D48" s="8" t="s">
        <v>185</v>
      </c>
      <c r="E48" s="8" t="s">
        <v>65</v>
      </c>
      <c r="F48" s="9" t="s">
        <v>21</v>
      </c>
      <c r="G48" s="3" t="s">
        <v>175</v>
      </c>
      <c r="H48" s="25" t="s">
        <v>186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ht="15.75" customHeight="1">
      <c r="A49" s="8">
        <v>48.0</v>
      </c>
      <c r="B49" s="8" t="s">
        <v>49</v>
      </c>
      <c r="C49" s="8" t="s">
        <v>17</v>
      </c>
      <c r="D49" s="8" t="s">
        <v>187</v>
      </c>
      <c r="E49" s="8" t="s">
        <v>27</v>
      </c>
      <c r="F49" s="9" t="s">
        <v>21</v>
      </c>
      <c r="G49" s="23">
        <v>43574.0</v>
      </c>
      <c r="H49" s="25" t="s">
        <v>188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ht="15.75" customHeight="1">
      <c r="A50" s="8">
        <v>49.0</v>
      </c>
      <c r="B50" s="8" t="s">
        <v>189</v>
      </c>
      <c r="C50" s="8" t="s">
        <v>17</v>
      </c>
      <c r="D50" s="8" t="s">
        <v>190</v>
      </c>
      <c r="E50" s="8" t="s">
        <v>27</v>
      </c>
      <c r="F50" s="9" t="s">
        <v>21</v>
      </c>
      <c r="G50" s="3" t="s">
        <v>175</v>
      </c>
      <c r="H50" s="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ht="15.75" customHeight="1">
      <c r="A51" s="8">
        <v>50.0</v>
      </c>
      <c r="B51" s="8" t="s">
        <v>189</v>
      </c>
      <c r="C51" s="8" t="s">
        <v>17</v>
      </c>
      <c r="D51" s="8" t="s">
        <v>191</v>
      </c>
      <c r="E51" s="8" t="s">
        <v>16</v>
      </c>
      <c r="F51" s="9" t="s">
        <v>21</v>
      </c>
      <c r="G51" s="3" t="s">
        <v>175</v>
      </c>
      <c r="H51" s="25" t="s">
        <v>192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ht="15.75" customHeight="1">
      <c r="A52" s="8">
        <v>51.0</v>
      </c>
      <c r="B52" s="8" t="s">
        <v>189</v>
      </c>
      <c r="C52" s="8" t="s">
        <v>17</v>
      </c>
      <c r="D52" s="8" t="s">
        <v>193</v>
      </c>
      <c r="E52" s="8" t="s">
        <v>65</v>
      </c>
      <c r="F52" s="9" t="s">
        <v>194</v>
      </c>
      <c r="G52" s="3" t="s">
        <v>175</v>
      </c>
      <c r="H52" s="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ht="15.75" customHeight="1">
      <c r="A53" s="8">
        <v>52.0</v>
      </c>
      <c r="B53" s="8" t="s">
        <v>189</v>
      </c>
      <c r="C53" s="8" t="s">
        <v>17</v>
      </c>
      <c r="D53" s="8" t="s">
        <v>195</v>
      </c>
      <c r="E53" s="8" t="s">
        <v>84</v>
      </c>
      <c r="F53" s="9" t="s">
        <v>194</v>
      </c>
      <c r="G53" s="3" t="s">
        <v>175</v>
      </c>
      <c r="H53" s="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ht="15.75" customHeight="1">
      <c r="A54" s="8">
        <v>53.0</v>
      </c>
      <c r="B54" s="8" t="s">
        <v>189</v>
      </c>
      <c r="C54" s="8" t="s">
        <v>17</v>
      </c>
      <c r="D54" s="8" t="s">
        <v>196</v>
      </c>
      <c r="E54" s="8" t="s">
        <v>48</v>
      </c>
      <c r="F54" s="9" t="s">
        <v>194</v>
      </c>
      <c r="G54" s="3" t="s">
        <v>175</v>
      </c>
      <c r="H54" s="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ht="15.75" customHeight="1">
      <c r="A55" s="8">
        <v>54.0</v>
      </c>
      <c r="B55" s="8" t="s">
        <v>189</v>
      </c>
      <c r="C55" s="8" t="s">
        <v>17</v>
      </c>
      <c r="D55" s="8" t="s">
        <v>197</v>
      </c>
      <c r="E55" s="8" t="s">
        <v>23</v>
      </c>
      <c r="F55" s="9" t="s">
        <v>194</v>
      </c>
      <c r="G55" s="3" t="s">
        <v>175</v>
      </c>
      <c r="H55" s="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ht="15.75" customHeight="1">
      <c r="A56" s="8">
        <v>55.0</v>
      </c>
      <c r="B56" s="8" t="s">
        <v>189</v>
      </c>
      <c r="C56" s="8" t="s">
        <v>17</v>
      </c>
      <c r="D56" s="8" t="s">
        <v>198</v>
      </c>
      <c r="E56" s="8" t="s">
        <v>23</v>
      </c>
      <c r="F56" s="9" t="s">
        <v>194</v>
      </c>
      <c r="G56" s="3" t="s">
        <v>175</v>
      </c>
      <c r="H56" s="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ht="15.75" customHeight="1">
      <c r="A57" s="8">
        <v>56.0</v>
      </c>
      <c r="B57" s="8" t="s">
        <v>189</v>
      </c>
      <c r="C57" s="8" t="s">
        <v>17</v>
      </c>
      <c r="D57" s="8" t="s">
        <v>199</v>
      </c>
      <c r="E57" s="8" t="s">
        <v>23</v>
      </c>
      <c r="F57" s="9" t="s">
        <v>194</v>
      </c>
      <c r="G57" s="3" t="s">
        <v>175</v>
      </c>
      <c r="H57" s="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ht="15.75" customHeight="1">
      <c r="A58" s="8">
        <v>57.0</v>
      </c>
      <c r="B58" s="8" t="s">
        <v>189</v>
      </c>
      <c r="C58" s="8" t="s">
        <v>17</v>
      </c>
      <c r="D58" s="8" t="s">
        <v>200</v>
      </c>
      <c r="E58" s="8" t="s">
        <v>65</v>
      </c>
      <c r="F58" s="9" t="s">
        <v>194</v>
      </c>
      <c r="G58" s="3" t="s">
        <v>175</v>
      </c>
      <c r="H58" s="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ht="15.75" customHeight="1">
      <c r="A59" s="8">
        <v>58.0</v>
      </c>
      <c r="B59" s="8" t="s">
        <v>189</v>
      </c>
      <c r="C59" s="8" t="s">
        <v>17</v>
      </c>
      <c r="D59" s="8" t="s">
        <v>201</v>
      </c>
      <c r="E59" s="8" t="s">
        <v>41</v>
      </c>
      <c r="F59" s="9" t="s">
        <v>194</v>
      </c>
      <c r="G59" s="3" t="s">
        <v>175</v>
      </c>
      <c r="H59" s="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ht="15.75" customHeight="1">
      <c r="A60" s="8">
        <v>59.0</v>
      </c>
      <c r="B60" s="8" t="s">
        <v>189</v>
      </c>
      <c r="C60" s="8" t="s">
        <v>17</v>
      </c>
      <c r="D60" s="8" t="s">
        <v>202</v>
      </c>
      <c r="E60" s="8" t="s">
        <v>41</v>
      </c>
      <c r="F60" s="9" t="s">
        <v>194</v>
      </c>
      <c r="G60" s="3" t="s">
        <v>175</v>
      </c>
      <c r="H60" s="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ht="15.75" customHeight="1">
      <c r="A61" s="8">
        <v>60.0</v>
      </c>
      <c r="B61" s="8" t="s">
        <v>189</v>
      </c>
      <c r="C61" s="8" t="s">
        <v>17</v>
      </c>
      <c r="D61" s="8" t="s">
        <v>203</v>
      </c>
      <c r="E61" s="8" t="s">
        <v>48</v>
      </c>
      <c r="F61" s="9" t="s">
        <v>194</v>
      </c>
      <c r="G61" s="3" t="s">
        <v>175</v>
      </c>
      <c r="H61" s="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ht="15.75" customHeight="1">
      <c r="A62" s="8">
        <v>61.0</v>
      </c>
      <c r="B62" s="8" t="s">
        <v>189</v>
      </c>
      <c r="C62" s="8" t="s">
        <v>17</v>
      </c>
      <c r="D62" s="8" t="s">
        <v>204</v>
      </c>
      <c r="E62" s="8" t="s">
        <v>89</v>
      </c>
      <c r="F62" s="9" t="s">
        <v>194</v>
      </c>
      <c r="G62" s="3" t="s">
        <v>175</v>
      </c>
      <c r="H62" s="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ht="15.75" customHeight="1">
      <c r="A63" s="8">
        <v>62.0</v>
      </c>
      <c r="B63" s="9" t="s">
        <v>30</v>
      </c>
      <c r="C63" s="8" t="s">
        <v>17</v>
      </c>
      <c r="D63" s="9" t="s">
        <v>205</v>
      </c>
      <c r="E63" s="9" t="s">
        <v>138</v>
      </c>
      <c r="F63" s="9" t="s">
        <v>21</v>
      </c>
      <c r="G63" s="30">
        <v>42765.0</v>
      </c>
      <c r="H63" s="25" t="s">
        <v>206</v>
      </c>
      <c r="I63" s="1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ht="15.75" customHeight="1">
      <c r="A64" s="8">
        <v>63.0</v>
      </c>
      <c r="B64" s="9" t="s">
        <v>30</v>
      </c>
      <c r="C64" s="8" t="s">
        <v>17</v>
      </c>
      <c r="D64" s="9" t="s">
        <v>207</v>
      </c>
      <c r="E64" s="9" t="s">
        <v>141</v>
      </c>
      <c r="F64" s="9" t="s">
        <v>21</v>
      </c>
      <c r="G64" s="31">
        <v>42504.0</v>
      </c>
      <c r="H64" s="32" t="s">
        <v>208</v>
      </c>
      <c r="I64" s="15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ht="15.75" customHeight="1">
      <c r="A65" s="8">
        <v>64.0</v>
      </c>
      <c r="B65" s="9" t="s">
        <v>30</v>
      </c>
      <c r="C65" s="8" t="s">
        <v>17</v>
      </c>
      <c r="D65" s="9" t="s">
        <v>209</v>
      </c>
      <c r="E65" s="9" t="s">
        <v>27</v>
      </c>
      <c r="F65" s="9" t="s">
        <v>21</v>
      </c>
      <c r="G65" s="33">
        <v>43723.0</v>
      </c>
      <c r="H65" s="32" t="s">
        <v>210</v>
      </c>
      <c r="I65" s="15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ht="15.75" customHeight="1">
      <c r="A66" s="8">
        <v>65.0</v>
      </c>
      <c r="B66" s="9" t="s">
        <v>30</v>
      </c>
      <c r="C66" s="8" t="s">
        <v>17</v>
      </c>
      <c r="D66" s="9" t="s">
        <v>211</v>
      </c>
      <c r="E66" s="9" t="s">
        <v>27</v>
      </c>
      <c r="F66" s="9" t="s">
        <v>21</v>
      </c>
      <c r="G66" s="33">
        <v>43726.0</v>
      </c>
      <c r="H66" s="32" t="s">
        <v>212</v>
      </c>
      <c r="I66" s="15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ht="15.75" customHeight="1">
      <c r="A67" s="8">
        <v>66.0</v>
      </c>
      <c r="B67" s="9" t="s">
        <v>30</v>
      </c>
      <c r="C67" s="8" t="s">
        <v>17</v>
      </c>
      <c r="D67" s="9" t="s">
        <v>211</v>
      </c>
      <c r="E67" s="9" t="s">
        <v>144</v>
      </c>
      <c r="F67" s="9" t="s">
        <v>21</v>
      </c>
      <c r="G67" s="30">
        <v>42780.0</v>
      </c>
      <c r="H67" s="32" t="s">
        <v>213</v>
      </c>
      <c r="I67" s="15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ht="15.75" customHeight="1">
      <c r="A68" s="8">
        <v>67.0</v>
      </c>
      <c r="B68" s="9" t="s">
        <v>30</v>
      </c>
      <c r="C68" s="8" t="s">
        <v>17</v>
      </c>
      <c r="D68" s="34" t="s">
        <v>214</v>
      </c>
      <c r="E68" s="9" t="s">
        <v>16</v>
      </c>
      <c r="F68" s="9" t="s">
        <v>21</v>
      </c>
      <c r="G68" s="30">
        <v>40535.0</v>
      </c>
      <c r="H68" s="32" t="s">
        <v>215</v>
      </c>
      <c r="I68" s="15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ht="15.75" customHeight="1">
      <c r="A69" s="8">
        <v>68.0</v>
      </c>
      <c r="B69" s="9" t="s">
        <v>30</v>
      </c>
      <c r="C69" s="8" t="s">
        <v>17</v>
      </c>
      <c r="D69" s="9" t="s">
        <v>216</v>
      </c>
      <c r="E69" s="9" t="s">
        <v>148</v>
      </c>
      <c r="F69" s="9" t="s">
        <v>21</v>
      </c>
      <c r="G69" s="30">
        <v>39105.0</v>
      </c>
      <c r="H69" s="32" t="s">
        <v>217</v>
      </c>
      <c r="I69" s="15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ht="15.75" customHeight="1">
      <c r="A70" s="8">
        <v>69.0</v>
      </c>
      <c r="B70" s="9" t="s">
        <v>30</v>
      </c>
      <c r="C70" s="8" t="s">
        <v>17</v>
      </c>
      <c r="D70" s="25" t="s">
        <v>218</v>
      </c>
      <c r="E70" s="9" t="s">
        <v>148</v>
      </c>
      <c r="F70" s="9" t="s">
        <v>21</v>
      </c>
      <c r="G70" s="30">
        <v>39182.0</v>
      </c>
      <c r="H70" s="35" t="s">
        <v>219</v>
      </c>
      <c r="I70" s="15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ht="15.75" customHeight="1">
      <c r="A71" s="8">
        <v>70.0</v>
      </c>
      <c r="B71" s="15"/>
      <c r="C71" s="15"/>
      <c r="D71" s="9"/>
      <c r="E71" s="15"/>
      <c r="F71" s="9"/>
      <c r="G71" s="15"/>
      <c r="H71" s="15"/>
      <c r="I71" s="15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ht="15.75" customHeight="1">
      <c r="A72" s="8">
        <v>71.0</v>
      </c>
      <c r="I72" s="15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ht="15.75" customHeight="1">
      <c r="A73" s="8">
        <v>72.0</v>
      </c>
      <c r="I73" s="15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ht="15.75" customHeight="1">
      <c r="A74" s="8">
        <v>73.0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ht="15.75" customHeight="1">
      <c r="A75" s="8">
        <v>74.0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ht="15.75" customHeight="1">
      <c r="A76" s="8">
        <v>75.0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ht="15.75" customHeight="1">
      <c r="A77" s="8">
        <v>76.0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  <row r="1002" ht="15.75" customHeight="1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</row>
    <row r="1003" ht="15.75" customHeight="1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</row>
  </sheetData>
  <autoFilter ref="$A$1:$H$71"/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9"/>
    <hyperlink r:id="rId9" ref="H10"/>
    <hyperlink r:id="rId10" ref="H11"/>
    <hyperlink r:id="rId11" ref="H12"/>
    <hyperlink r:id="rId12" ref="H13"/>
    <hyperlink r:id="rId13" ref="H14"/>
    <hyperlink r:id="rId14" ref="H15"/>
    <hyperlink r:id="rId15" ref="H16"/>
    <hyperlink r:id="rId16" ref="H17"/>
    <hyperlink r:id="rId17" ref="H18"/>
    <hyperlink r:id="rId18" ref="H19"/>
    <hyperlink r:id="rId19" ref="H20"/>
    <hyperlink r:id="rId20" ref="H21"/>
    <hyperlink r:id="rId21" ref="H22"/>
    <hyperlink r:id="rId22" ref="H23"/>
    <hyperlink r:id="rId23" ref="H24"/>
    <hyperlink r:id="rId24" ref="H25"/>
    <hyperlink r:id="rId25" ref="H26"/>
    <hyperlink r:id="rId26" ref="H27"/>
    <hyperlink r:id="rId27" ref="H28"/>
    <hyperlink r:id="rId28" ref="H29"/>
    <hyperlink r:id="rId29" ref="H30"/>
    <hyperlink r:id="rId30" ref="H31"/>
    <hyperlink r:id="rId31" ref="H32"/>
    <hyperlink r:id="rId32" ref="H33"/>
    <hyperlink r:id="rId33" ref="H34"/>
    <hyperlink r:id="rId34" ref="H35"/>
    <hyperlink r:id="rId35" ref="H36"/>
    <hyperlink r:id="rId36" ref="H37"/>
    <hyperlink r:id="rId37" ref="H38"/>
    <hyperlink r:id="rId38" ref="H39"/>
    <hyperlink r:id="rId39" ref="H40"/>
    <hyperlink r:id="rId40" ref="H41"/>
    <hyperlink r:id="rId41" ref="H42"/>
    <hyperlink r:id="rId42" ref="E43"/>
    <hyperlink r:id="rId43" ref="H43"/>
    <hyperlink r:id="rId44" ref="H44"/>
    <hyperlink r:id="rId45" ref="H45"/>
    <hyperlink r:id="rId46" ref="H46"/>
    <hyperlink r:id="rId47" ref="H47"/>
    <hyperlink r:id="rId48" ref="H48"/>
    <hyperlink r:id="rId49" ref="H49"/>
    <hyperlink r:id="rId50" ref="H51"/>
    <hyperlink r:id="rId51" ref="H63"/>
    <hyperlink r:id="rId52" ref="H64"/>
    <hyperlink r:id="rId53" ref="H65"/>
    <hyperlink r:id="rId54" ref="H66"/>
    <hyperlink r:id="rId55" ref="H67"/>
    <hyperlink r:id="rId56" ref="H68"/>
    <hyperlink r:id="rId57" ref="H69"/>
    <hyperlink r:id="rId58" ref="D70"/>
    <hyperlink r:id="rId59" ref="H70"/>
  </hyperlinks>
  <printOptions/>
  <pageMargins bottom="0.75" footer="0.0" header="0.0" left="0.7" right="0.7" top="0.75"/>
  <pageSetup orientation="portrait"/>
  <drawing r:id="rId60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20.0"/>
    <col customWidth="1" min="3" max="3" width="9.63"/>
    <col customWidth="1" min="4" max="4" width="56.75"/>
    <col customWidth="1" min="5" max="5" width="22.75"/>
    <col customWidth="1" min="6" max="6" width="20.88"/>
    <col customWidth="1" min="7" max="7" width="19.88"/>
    <col customWidth="1" min="8" max="8" width="76.13"/>
    <col customWidth="1" min="9" max="25" width="7.63"/>
  </cols>
  <sheetData>
    <row r="1">
      <c r="A1" s="36" t="s">
        <v>2</v>
      </c>
      <c r="B1" s="3" t="s">
        <v>9</v>
      </c>
      <c r="C1" s="36" t="s">
        <v>10</v>
      </c>
      <c r="D1" s="36" t="s">
        <v>11</v>
      </c>
      <c r="E1" s="36" t="s">
        <v>12</v>
      </c>
      <c r="F1" s="36" t="s">
        <v>220</v>
      </c>
      <c r="G1" s="37" t="s">
        <v>14</v>
      </c>
      <c r="H1" s="36" t="s">
        <v>15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>
      <c r="A2" s="15">
        <v>1.0</v>
      </c>
      <c r="B2" s="9" t="s">
        <v>221</v>
      </c>
      <c r="C2" s="15" t="s">
        <v>59</v>
      </c>
      <c r="D2" s="15" t="s">
        <v>191</v>
      </c>
      <c r="E2" s="15" t="s">
        <v>99</v>
      </c>
      <c r="F2" s="9" t="s">
        <v>21</v>
      </c>
      <c r="G2" s="38">
        <v>43601.0</v>
      </c>
      <c r="H2" s="25" t="s">
        <v>222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>
      <c r="A3" s="15">
        <v>2.0</v>
      </c>
      <c r="B3" s="9" t="s">
        <v>221</v>
      </c>
      <c r="C3" s="15" t="s">
        <v>59</v>
      </c>
      <c r="D3" s="15" t="s">
        <v>223</v>
      </c>
      <c r="E3" s="9" t="s">
        <v>34</v>
      </c>
      <c r="F3" s="9" t="s">
        <v>21</v>
      </c>
      <c r="G3" s="15">
        <v>2018.0</v>
      </c>
      <c r="H3" s="25" t="s">
        <v>224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>
      <c r="A4" s="15">
        <v>3.0</v>
      </c>
      <c r="B4" s="9" t="s">
        <v>221</v>
      </c>
      <c r="C4" s="15" t="s">
        <v>59</v>
      </c>
      <c r="D4" s="15" t="s">
        <v>225</v>
      </c>
      <c r="E4" s="15" t="s">
        <v>99</v>
      </c>
      <c r="F4" s="9" t="s">
        <v>21</v>
      </c>
      <c r="G4" s="38">
        <v>43616.0</v>
      </c>
      <c r="H4" s="25" t="s">
        <v>226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>
      <c r="A5" s="15">
        <v>4.0</v>
      </c>
      <c r="B5" s="9" t="s">
        <v>221</v>
      </c>
      <c r="C5" s="15" t="s">
        <v>59</v>
      </c>
      <c r="D5" s="15" t="s">
        <v>227</v>
      </c>
      <c r="E5" s="15" t="s">
        <v>99</v>
      </c>
      <c r="F5" s="9" t="s">
        <v>21</v>
      </c>
      <c r="G5" s="38">
        <v>43651.0</v>
      </c>
      <c r="H5" s="22" t="s">
        <v>228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>
      <c r="A6" s="15">
        <v>5.0</v>
      </c>
      <c r="B6" s="9" t="s">
        <v>221</v>
      </c>
      <c r="C6" s="15" t="s">
        <v>59</v>
      </c>
      <c r="D6" s="15" t="s">
        <v>229</v>
      </c>
      <c r="E6" s="9" t="s">
        <v>27</v>
      </c>
      <c r="F6" s="9" t="s">
        <v>21</v>
      </c>
      <c r="G6" s="39">
        <v>43525.0</v>
      </c>
      <c r="H6" s="25" t="s">
        <v>230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>
      <c r="A7" s="15">
        <v>6.0</v>
      </c>
      <c r="B7" s="9" t="s">
        <v>221</v>
      </c>
      <c r="C7" s="15" t="s">
        <v>59</v>
      </c>
      <c r="D7" s="15" t="s">
        <v>231</v>
      </c>
      <c r="E7" s="15" t="s">
        <v>54</v>
      </c>
      <c r="F7" s="9" t="s">
        <v>21</v>
      </c>
      <c r="G7" s="38">
        <v>43704.0</v>
      </c>
      <c r="H7" s="25" t="s">
        <v>232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>
      <c r="A8" s="15">
        <v>7.0</v>
      </c>
      <c r="B8" s="9" t="s">
        <v>221</v>
      </c>
      <c r="C8" s="15" t="s">
        <v>59</v>
      </c>
      <c r="D8" s="15" t="s">
        <v>233</v>
      </c>
      <c r="E8" s="15" t="s">
        <v>54</v>
      </c>
      <c r="F8" s="9" t="s">
        <v>21</v>
      </c>
      <c r="G8" s="38">
        <v>43708.0</v>
      </c>
      <c r="H8" s="25" t="s">
        <v>234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>
      <c r="A9" s="15">
        <v>8.0</v>
      </c>
      <c r="B9" s="9" t="s">
        <v>221</v>
      </c>
      <c r="C9" s="15" t="s">
        <v>59</v>
      </c>
      <c r="D9" s="8" t="s">
        <v>235</v>
      </c>
      <c r="E9" s="9" t="s">
        <v>73</v>
      </c>
      <c r="F9" s="9" t="s">
        <v>21</v>
      </c>
      <c r="G9" s="27">
        <v>43788.0</v>
      </c>
      <c r="H9" s="25" t="s">
        <v>236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>
      <c r="A10" s="15">
        <v>9.0</v>
      </c>
      <c r="B10" s="9" t="s">
        <v>221</v>
      </c>
      <c r="C10" s="15" t="s">
        <v>59</v>
      </c>
      <c r="D10" s="8" t="s">
        <v>237</v>
      </c>
      <c r="E10" s="8" t="s">
        <v>34</v>
      </c>
      <c r="F10" s="9" t="s">
        <v>21</v>
      </c>
      <c r="G10" s="27">
        <v>43788.0</v>
      </c>
      <c r="H10" s="25" t="s">
        <v>238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>
      <c r="A11" s="15">
        <v>10.0</v>
      </c>
      <c r="B11" s="9" t="s">
        <v>221</v>
      </c>
      <c r="C11" s="15" t="s">
        <v>59</v>
      </c>
      <c r="D11" s="40" t="s">
        <v>239</v>
      </c>
      <c r="E11" s="5" t="s">
        <v>34</v>
      </c>
      <c r="F11" s="5" t="s">
        <v>21</v>
      </c>
      <c r="G11" s="41">
        <v>43812.0</v>
      </c>
      <c r="H11" s="29" t="s">
        <v>240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>
      <c r="A12" s="15">
        <v>11.0</v>
      </c>
      <c r="B12" s="9" t="s">
        <v>241</v>
      </c>
      <c r="C12" s="15" t="s">
        <v>59</v>
      </c>
      <c r="D12" s="9" t="s">
        <v>242</v>
      </c>
      <c r="E12" s="15" t="s">
        <v>27</v>
      </c>
      <c r="F12" s="9" t="s">
        <v>21</v>
      </c>
      <c r="G12" s="39">
        <v>43556.0</v>
      </c>
      <c r="H12" s="25" t="s">
        <v>243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>
      <c r="A13" s="21">
        <v>12.0</v>
      </c>
      <c r="B13" s="9" t="s">
        <v>241</v>
      </c>
      <c r="C13" s="15" t="s">
        <v>59</v>
      </c>
      <c r="D13" s="15" t="s">
        <v>231</v>
      </c>
      <c r="E13" s="9" t="s">
        <v>54</v>
      </c>
      <c r="F13" s="9" t="s">
        <v>21</v>
      </c>
      <c r="G13" s="38">
        <v>43770.0</v>
      </c>
      <c r="H13" s="25" t="s">
        <v>244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>
      <c r="A14" s="21">
        <v>13.0</v>
      </c>
      <c r="B14" s="9" t="s">
        <v>241</v>
      </c>
      <c r="C14" s="15" t="s">
        <v>59</v>
      </c>
      <c r="D14" s="15" t="s">
        <v>245</v>
      </c>
      <c r="E14" s="15" t="s">
        <v>129</v>
      </c>
      <c r="F14" s="9" t="s">
        <v>21</v>
      </c>
      <c r="G14" s="15"/>
      <c r="H14" s="22" t="s">
        <v>246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>
      <c r="A15" s="21">
        <v>14.0</v>
      </c>
      <c r="B15" s="9" t="s">
        <v>241</v>
      </c>
      <c r="C15" s="15" t="s">
        <v>59</v>
      </c>
      <c r="D15" s="15" t="s">
        <v>233</v>
      </c>
      <c r="E15" s="15" t="s">
        <v>54</v>
      </c>
      <c r="F15" s="9" t="s">
        <v>21</v>
      </c>
      <c r="G15" s="38">
        <v>43773.0</v>
      </c>
      <c r="H15" s="25" t="s">
        <v>247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>
      <c r="A16" s="21">
        <v>15.0</v>
      </c>
      <c r="B16" s="9" t="s">
        <v>248</v>
      </c>
      <c r="C16" s="15" t="s">
        <v>59</v>
      </c>
      <c r="D16" s="21" t="s">
        <v>249</v>
      </c>
      <c r="E16" s="21" t="s">
        <v>106</v>
      </c>
      <c r="F16" s="9" t="s">
        <v>21</v>
      </c>
      <c r="G16" s="42">
        <v>42583.0</v>
      </c>
      <c r="H16" s="43" t="s">
        <v>250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>
      <c r="A17" s="21">
        <v>16.0</v>
      </c>
      <c r="B17" s="9" t="s">
        <v>248</v>
      </c>
      <c r="C17" s="15" t="s">
        <v>59</v>
      </c>
      <c r="D17" s="21" t="s">
        <v>233</v>
      </c>
      <c r="E17" s="21" t="s">
        <v>54</v>
      </c>
      <c r="F17" s="9" t="s">
        <v>21</v>
      </c>
      <c r="G17" s="42">
        <v>43774.0</v>
      </c>
      <c r="H17" s="44" t="s">
        <v>251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>
      <c r="A18" s="21">
        <v>17.0</v>
      </c>
      <c r="B18" s="9" t="s">
        <v>248</v>
      </c>
      <c r="C18" s="15" t="s">
        <v>59</v>
      </c>
      <c r="D18" s="21" t="s">
        <v>231</v>
      </c>
      <c r="E18" s="21" t="s">
        <v>54</v>
      </c>
      <c r="F18" s="9" t="s">
        <v>21</v>
      </c>
      <c r="G18" s="42">
        <v>43774.0</v>
      </c>
      <c r="H18" s="44" t="s">
        <v>252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>
      <c r="A19" s="15">
        <v>18.0</v>
      </c>
      <c r="B19" s="9" t="s">
        <v>248</v>
      </c>
      <c r="C19" s="15" t="s">
        <v>59</v>
      </c>
      <c r="D19" s="21" t="s">
        <v>223</v>
      </c>
      <c r="E19" s="21" t="s">
        <v>34</v>
      </c>
      <c r="F19" s="9" t="s">
        <v>21</v>
      </c>
      <c r="G19" s="21">
        <v>2019.0</v>
      </c>
      <c r="H19" s="43" t="s">
        <v>253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>
      <c r="A20" s="15">
        <v>19.0</v>
      </c>
      <c r="B20" s="9" t="s">
        <v>248</v>
      </c>
      <c r="C20" s="15" t="s">
        <v>59</v>
      </c>
      <c r="D20" s="21" t="s">
        <v>254</v>
      </c>
      <c r="E20" s="21" t="s">
        <v>27</v>
      </c>
      <c r="F20" s="9" t="s">
        <v>21</v>
      </c>
      <c r="G20" s="45">
        <v>43723.0</v>
      </c>
      <c r="H20" s="44" t="s">
        <v>255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>
      <c r="A21" s="15">
        <v>20.0</v>
      </c>
      <c r="B21" s="9" t="s">
        <v>248</v>
      </c>
      <c r="C21" s="15" t="s">
        <v>59</v>
      </c>
      <c r="D21" s="21" t="s">
        <v>256</v>
      </c>
      <c r="E21" s="21" t="s">
        <v>27</v>
      </c>
      <c r="F21" s="9" t="s">
        <v>21</v>
      </c>
      <c r="G21" s="45">
        <v>43574.0</v>
      </c>
      <c r="H21" s="44" t="s">
        <v>257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>
      <c r="A22" s="15">
        <v>21.0</v>
      </c>
      <c r="B22" s="9" t="s">
        <v>241</v>
      </c>
      <c r="C22" s="9" t="s">
        <v>59</v>
      </c>
      <c r="D22" s="21" t="s">
        <v>254</v>
      </c>
      <c r="E22" s="21" t="s">
        <v>27</v>
      </c>
      <c r="F22" s="9" t="s">
        <v>21</v>
      </c>
      <c r="G22" s="45"/>
      <c r="H22" s="32" t="s">
        <v>258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15.75" customHeight="1">
      <c r="A23" s="15">
        <v>22.0</v>
      </c>
      <c r="B23" s="9" t="s">
        <v>241</v>
      </c>
      <c r="C23" s="9" t="s">
        <v>59</v>
      </c>
      <c r="D23" s="9" t="s">
        <v>259</v>
      </c>
      <c r="E23" s="21" t="s">
        <v>27</v>
      </c>
      <c r="F23" s="9" t="s">
        <v>21</v>
      </c>
      <c r="G23" s="33">
        <v>43757.0</v>
      </c>
      <c r="H23" s="32" t="s">
        <v>260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15.75" customHeight="1">
      <c r="A24" s="15">
        <v>23.0</v>
      </c>
      <c r="B24" s="9" t="s">
        <v>221</v>
      </c>
      <c r="C24" s="15" t="s">
        <v>59</v>
      </c>
      <c r="D24" s="9" t="s">
        <v>168</v>
      </c>
      <c r="E24" s="9" t="s">
        <v>134</v>
      </c>
      <c r="F24" s="9" t="s">
        <v>21</v>
      </c>
      <c r="G24" s="46">
        <v>42432.0</v>
      </c>
      <c r="H24" s="32" t="s">
        <v>261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15.75" customHeight="1">
      <c r="A25" s="15">
        <v>24.0</v>
      </c>
      <c r="B25" s="9" t="s">
        <v>221</v>
      </c>
      <c r="C25" s="15" t="s">
        <v>59</v>
      </c>
      <c r="D25" s="9" t="s">
        <v>262</v>
      </c>
      <c r="E25" s="9" t="s">
        <v>134</v>
      </c>
      <c r="F25" s="9" t="s">
        <v>21</v>
      </c>
      <c r="G25" s="46">
        <v>42830.0</v>
      </c>
      <c r="H25" s="32" t="s">
        <v>263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15.75" customHeight="1">
      <c r="A26" s="15">
        <v>25.0</v>
      </c>
      <c r="B26" s="9" t="s">
        <v>221</v>
      </c>
      <c r="C26" s="15" t="s">
        <v>59</v>
      </c>
      <c r="D26" s="9" t="s">
        <v>262</v>
      </c>
      <c r="E26" s="9" t="s">
        <v>149</v>
      </c>
      <c r="F26" s="9" t="s">
        <v>21</v>
      </c>
      <c r="G26" s="30">
        <v>43294.0</v>
      </c>
      <c r="H26" s="32" t="s">
        <v>264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15.75" customHeight="1">
      <c r="A27" s="15">
        <v>26.0</v>
      </c>
      <c r="B27" s="9" t="s">
        <v>60</v>
      </c>
      <c r="C27" s="15" t="s">
        <v>59</v>
      </c>
      <c r="D27" s="34" t="s">
        <v>265</v>
      </c>
      <c r="E27" s="8" t="s">
        <v>48</v>
      </c>
      <c r="F27" s="9" t="s">
        <v>21</v>
      </c>
      <c r="G27" s="31">
        <v>42584.0</v>
      </c>
      <c r="H27" s="32" t="s">
        <v>266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15.75" customHeight="1">
      <c r="A28" s="15">
        <v>27.0</v>
      </c>
      <c r="B28" s="9" t="s">
        <v>60</v>
      </c>
      <c r="C28" s="15" t="s">
        <v>59</v>
      </c>
      <c r="D28" s="9" t="s">
        <v>267</v>
      </c>
      <c r="E28" s="8" t="s">
        <v>48</v>
      </c>
      <c r="F28" s="9" t="s">
        <v>21</v>
      </c>
      <c r="G28" s="31">
        <v>42514.0</v>
      </c>
      <c r="H28" s="32" t="s">
        <v>268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ht="15.75" customHeight="1">
      <c r="A29" s="15">
        <v>28.0</v>
      </c>
      <c r="B29" s="14" t="s">
        <v>78</v>
      </c>
      <c r="C29" s="9" t="s">
        <v>77</v>
      </c>
      <c r="D29" s="9" t="s">
        <v>269</v>
      </c>
      <c r="E29" s="20" t="s">
        <v>79</v>
      </c>
      <c r="F29" s="9" t="s">
        <v>21</v>
      </c>
      <c r="G29" s="30">
        <v>41985.0</v>
      </c>
      <c r="H29" s="32" t="s">
        <v>270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ht="15.75" customHeight="1">
      <c r="A30" s="15">
        <v>29.0</v>
      </c>
      <c r="B30" s="14" t="s">
        <v>78</v>
      </c>
      <c r="C30" s="9" t="s">
        <v>77</v>
      </c>
      <c r="D30" s="9" t="s">
        <v>271</v>
      </c>
      <c r="E30" s="20" t="s">
        <v>79</v>
      </c>
      <c r="F30" s="9" t="s">
        <v>21</v>
      </c>
      <c r="G30" s="30">
        <v>41651.0</v>
      </c>
      <c r="H30" s="32" t="s">
        <v>272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15.75" customHeight="1">
      <c r="A31" s="15">
        <v>30.0</v>
      </c>
      <c r="B31" s="15"/>
      <c r="C31" s="15"/>
      <c r="D31" s="47"/>
      <c r="E31" s="15"/>
      <c r="F31" s="15"/>
      <c r="G31" s="15"/>
      <c r="H31" s="15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15.75" customHeight="1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15.75" customHeight="1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  <row r="1002" ht="15.75" customHeight="1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</row>
    <row r="1003" ht="15.75" customHeight="1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</row>
  </sheetData>
  <autoFilter ref="$A$1:$H$1003"/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9"/>
    <hyperlink r:id="rId9" ref="H10"/>
    <hyperlink r:id="rId10" ref="H11"/>
    <hyperlink r:id="rId11" ref="H12"/>
    <hyperlink r:id="rId12" ref="H13"/>
    <hyperlink r:id="rId13" ref="H14"/>
    <hyperlink r:id="rId14" ref="H15"/>
    <hyperlink r:id="rId15" ref="H16"/>
    <hyperlink r:id="rId16" ref="H17"/>
    <hyperlink r:id="rId17" ref="H18"/>
    <hyperlink r:id="rId18" ref="H19"/>
    <hyperlink r:id="rId19" ref="H20"/>
    <hyperlink r:id="rId20" ref="H21"/>
    <hyperlink r:id="rId21" ref="H22"/>
    <hyperlink r:id="rId22" ref="H23"/>
    <hyperlink r:id="rId23" ref="H24"/>
    <hyperlink r:id="rId24" ref="H25"/>
    <hyperlink r:id="rId25" ref="H26"/>
    <hyperlink r:id="rId26" ref="H27"/>
    <hyperlink r:id="rId27" ref="H28"/>
    <hyperlink r:id="rId28" ref="H29"/>
    <hyperlink r:id="rId29" ref="H30"/>
  </hyperlinks>
  <printOptions/>
  <pageMargins bottom="0.75" footer="0.0" header="0.0" left="0.7" right="0.7" top="0.75"/>
  <pageSetup orientation="portrait"/>
  <drawing r:id="rId30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88"/>
    <col customWidth="1" min="3" max="3" width="9.63"/>
    <col customWidth="1" min="4" max="4" width="52.63"/>
    <col customWidth="1" min="5" max="5" width="23.13"/>
    <col customWidth="1" min="6" max="6" width="20.88"/>
    <col customWidth="1" min="7" max="7" width="19.88"/>
    <col customWidth="1" min="8" max="8" width="76.5"/>
    <col customWidth="1" min="9" max="9" width="20.63"/>
    <col customWidth="1" min="10" max="26" width="7.63"/>
  </cols>
  <sheetData>
    <row r="1">
      <c r="A1" s="36" t="s">
        <v>2</v>
      </c>
      <c r="B1" s="3" t="s">
        <v>9</v>
      </c>
      <c r="C1" s="36" t="s">
        <v>10</v>
      </c>
      <c r="D1" s="36" t="s">
        <v>11</v>
      </c>
      <c r="E1" s="36" t="s">
        <v>12</v>
      </c>
      <c r="F1" s="36" t="s">
        <v>220</v>
      </c>
      <c r="G1" s="36" t="s">
        <v>14</v>
      </c>
      <c r="H1" s="36" t="s">
        <v>15</v>
      </c>
      <c r="I1" s="3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15">
        <v>1.0</v>
      </c>
      <c r="B2" s="15" t="s">
        <v>93</v>
      </c>
      <c r="C2" s="15" t="s">
        <v>92</v>
      </c>
      <c r="D2" s="15" t="s">
        <v>223</v>
      </c>
      <c r="E2" s="9" t="s">
        <v>34</v>
      </c>
      <c r="F2" s="9" t="s">
        <v>21</v>
      </c>
      <c r="G2" s="15">
        <v>2018.0</v>
      </c>
      <c r="H2" s="32" t="s">
        <v>273</v>
      </c>
      <c r="I2" s="9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15">
        <v>2.0</v>
      </c>
      <c r="B3" s="15" t="s">
        <v>93</v>
      </c>
      <c r="C3" s="15" t="s">
        <v>92</v>
      </c>
      <c r="D3" s="15" t="s">
        <v>274</v>
      </c>
      <c r="E3" s="15" t="s">
        <v>58</v>
      </c>
      <c r="F3" s="9" t="s">
        <v>21</v>
      </c>
      <c r="G3" s="38">
        <v>43605.0</v>
      </c>
      <c r="H3" s="48" t="s">
        <v>275</v>
      </c>
      <c r="I3" s="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5">
        <v>3.0</v>
      </c>
      <c r="B4" s="15" t="s">
        <v>125</v>
      </c>
      <c r="C4" s="15" t="s">
        <v>116</v>
      </c>
      <c r="D4" s="15" t="s">
        <v>276</v>
      </c>
      <c r="E4" s="9" t="s">
        <v>16</v>
      </c>
      <c r="F4" s="9" t="s">
        <v>21</v>
      </c>
      <c r="G4" s="38">
        <v>43731.0</v>
      </c>
      <c r="H4" s="32" t="s">
        <v>277</v>
      </c>
      <c r="I4" s="9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15">
        <v>4.0</v>
      </c>
      <c r="B5" s="15" t="s">
        <v>125</v>
      </c>
      <c r="C5" s="15" t="s">
        <v>116</v>
      </c>
      <c r="D5" s="15" t="s">
        <v>278</v>
      </c>
      <c r="E5" s="15" t="s">
        <v>51</v>
      </c>
      <c r="F5" s="9" t="s">
        <v>21</v>
      </c>
      <c r="G5" s="38">
        <v>43744.0</v>
      </c>
      <c r="H5" s="32" t="s">
        <v>279</v>
      </c>
      <c r="I5" s="9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15">
        <v>5.0</v>
      </c>
      <c r="B6" s="15" t="s">
        <v>107</v>
      </c>
      <c r="C6" s="15" t="s">
        <v>92</v>
      </c>
      <c r="D6" s="15" t="s">
        <v>280</v>
      </c>
      <c r="E6" s="8" t="s">
        <v>27</v>
      </c>
      <c r="F6" s="9" t="s">
        <v>21</v>
      </c>
      <c r="G6" s="39">
        <v>43497.0</v>
      </c>
      <c r="H6" s="49" t="s">
        <v>281</v>
      </c>
      <c r="I6" s="9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15">
        <v>6.0</v>
      </c>
      <c r="B7" s="15" t="s">
        <v>107</v>
      </c>
      <c r="C7" s="8" t="s">
        <v>92</v>
      </c>
      <c r="D7" s="8" t="s">
        <v>282</v>
      </c>
      <c r="E7" s="8" t="s">
        <v>27</v>
      </c>
      <c r="F7" s="9" t="s">
        <v>21</v>
      </c>
      <c r="G7" s="23">
        <v>43757.0</v>
      </c>
      <c r="H7" s="32" t="s">
        <v>283</v>
      </c>
      <c r="I7" s="9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15">
        <v>7.0</v>
      </c>
      <c r="B8" s="15" t="s">
        <v>117</v>
      </c>
      <c r="C8" s="15" t="s">
        <v>116</v>
      </c>
      <c r="D8" s="15" t="s">
        <v>278</v>
      </c>
      <c r="E8" s="15" t="s">
        <v>51</v>
      </c>
      <c r="F8" s="9" t="s">
        <v>21</v>
      </c>
      <c r="G8" s="38">
        <v>43744.0</v>
      </c>
      <c r="H8" s="32" t="s">
        <v>284</v>
      </c>
      <c r="I8" s="9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15">
        <v>8.0</v>
      </c>
      <c r="B9" s="8" t="s">
        <v>121</v>
      </c>
      <c r="C9" s="8" t="s">
        <v>116</v>
      </c>
      <c r="D9" s="15" t="s">
        <v>278</v>
      </c>
      <c r="E9" s="15" t="s">
        <v>51</v>
      </c>
      <c r="F9" s="9" t="s">
        <v>21</v>
      </c>
      <c r="G9" s="38">
        <v>43744.0</v>
      </c>
      <c r="H9" s="15"/>
      <c r="I9" s="9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5">
        <v>9.0</v>
      </c>
      <c r="B10" s="8" t="s">
        <v>121</v>
      </c>
      <c r="C10" s="8" t="s">
        <v>116</v>
      </c>
      <c r="D10" s="8" t="s">
        <v>285</v>
      </c>
      <c r="E10" s="8" t="s">
        <v>114</v>
      </c>
      <c r="F10" s="9" t="s">
        <v>21</v>
      </c>
      <c r="G10" s="23">
        <v>43514.0</v>
      </c>
      <c r="H10" s="32" t="s">
        <v>286</v>
      </c>
      <c r="I10" s="9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5">
        <v>10.0</v>
      </c>
      <c r="B11" s="8" t="s">
        <v>121</v>
      </c>
      <c r="C11" s="8" t="s">
        <v>116</v>
      </c>
      <c r="D11" s="8" t="s">
        <v>287</v>
      </c>
      <c r="E11" s="8" t="s">
        <v>61</v>
      </c>
      <c r="F11" s="9" t="s">
        <v>21</v>
      </c>
      <c r="G11" s="28">
        <v>41370.0</v>
      </c>
      <c r="H11" s="9" t="s">
        <v>21</v>
      </c>
      <c r="I11" s="9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5">
        <v>11.0</v>
      </c>
      <c r="B12" s="8" t="s">
        <v>121</v>
      </c>
      <c r="C12" s="8" t="s">
        <v>116</v>
      </c>
      <c r="D12" s="8" t="s">
        <v>288</v>
      </c>
      <c r="E12" s="8" t="s">
        <v>115</v>
      </c>
      <c r="F12" s="9" t="s">
        <v>21</v>
      </c>
      <c r="G12" s="27">
        <v>42091.0</v>
      </c>
      <c r="H12" s="9" t="s">
        <v>21</v>
      </c>
      <c r="I12" s="9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5">
        <v>12.0</v>
      </c>
      <c r="B13" s="15" t="s">
        <v>112</v>
      </c>
      <c r="C13" s="15" t="s">
        <v>92</v>
      </c>
      <c r="D13" s="15" t="s">
        <v>289</v>
      </c>
      <c r="E13" s="15" t="s">
        <v>27</v>
      </c>
      <c r="F13" s="9" t="s">
        <v>21</v>
      </c>
      <c r="G13" s="39">
        <v>43556.0</v>
      </c>
      <c r="H13" s="32" t="s">
        <v>290</v>
      </c>
      <c r="I13" s="9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5">
        <v>13.0</v>
      </c>
      <c r="B14" s="15" t="s">
        <v>105</v>
      </c>
      <c r="C14" s="15" t="s">
        <v>92</v>
      </c>
      <c r="D14" s="15" t="s">
        <v>291</v>
      </c>
      <c r="E14" s="15" t="s">
        <v>27</v>
      </c>
      <c r="F14" s="9" t="s">
        <v>21</v>
      </c>
      <c r="G14" s="39">
        <v>43556.0</v>
      </c>
      <c r="H14" s="32" t="s">
        <v>292</v>
      </c>
      <c r="I14" s="9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5">
        <v>14.0</v>
      </c>
      <c r="B15" s="14" t="s">
        <v>96</v>
      </c>
      <c r="C15" s="9" t="s">
        <v>92</v>
      </c>
      <c r="D15" s="9" t="s">
        <v>293</v>
      </c>
      <c r="E15" s="9" t="s">
        <v>27</v>
      </c>
      <c r="F15" s="9" t="s">
        <v>21</v>
      </c>
      <c r="G15" s="33">
        <v>43756.0</v>
      </c>
      <c r="H15" s="32" t="s">
        <v>294</v>
      </c>
      <c r="I15" s="1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5">
        <v>15.0</v>
      </c>
      <c r="B16" s="14" t="s">
        <v>96</v>
      </c>
      <c r="C16" s="9" t="s">
        <v>92</v>
      </c>
      <c r="D16" s="9" t="s">
        <v>289</v>
      </c>
      <c r="E16" s="9" t="s">
        <v>27</v>
      </c>
      <c r="F16" s="9" t="s">
        <v>21</v>
      </c>
      <c r="G16" s="33">
        <v>43574.0</v>
      </c>
      <c r="H16" s="32" t="s">
        <v>295</v>
      </c>
      <c r="I16" s="1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5">
        <v>16.0</v>
      </c>
      <c r="B17" s="14" t="s">
        <v>96</v>
      </c>
      <c r="C17" s="9" t="s">
        <v>92</v>
      </c>
      <c r="D17" s="9" t="s">
        <v>296</v>
      </c>
      <c r="E17" s="9" t="s">
        <v>27</v>
      </c>
      <c r="F17" s="9" t="s">
        <v>21</v>
      </c>
      <c r="G17" s="33">
        <v>43575.0</v>
      </c>
      <c r="H17" s="32" t="s">
        <v>297</v>
      </c>
      <c r="I17" s="15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5">
        <v>17.0</v>
      </c>
      <c r="B18" s="9" t="s">
        <v>117</v>
      </c>
      <c r="C18" s="9" t="s">
        <v>116</v>
      </c>
      <c r="D18" s="9" t="s">
        <v>298</v>
      </c>
      <c r="E18" s="9" t="s">
        <v>69</v>
      </c>
      <c r="F18" s="9" t="s">
        <v>21</v>
      </c>
      <c r="G18" s="46">
        <v>43805.0</v>
      </c>
      <c r="H18" s="32" t="s">
        <v>299</v>
      </c>
      <c r="I18" s="15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15">
        <v>18.0</v>
      </c>
      <c r="B19" s="15" t="s">
        <v>107</v>
      </c>
      <c r="C19" s="9" t="s">
        <v>92</v>
      </c>
      <c r="D19" s="9" t="s">
        <v>300</v>
      </c>
      <c r="E19" s="9" t="s">
        <v>137</v>
      </c>
      <c r="F19" s="9" t="s">
        <v>21</v>
      </c>
      <c r="G19" s="30">
        <v>42904.0</v>
      </c>
      <c r="H19" s="25" t="s">
        <v>301</v>
      </c>
      <c r="I19" s="15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15">
        <v>19.0</v>
      </c>
      <c r="B20" s="15" t="s">
        <v>107</v>
      </c>
      <c r="C20" s="9" t="s">
        <v>92</v>
      </c>
      <c r="D20" s="9" t="s">
        <v>302</v>
      </c>
      <c r="E20" s="9" t="s">
        <v>137</v>
      </c>
      <c r="F20" s="9" t="s">
        <v>21</v>
      </c>
      <c r="G20" s="30">
        <v>42905.0</v>
      </c>
      <c r="H20" s="25" t="s">
        <v>303</v>
      </c>
      <c r="I20" s="15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15">
        <v>20.0</v>
      </c>
      <c r="B21" s="15"/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15">
        <v>21.0</v>
      </c>
      <c r="B22" s="15"/>
      <c r="C22" s="15"/>
      <c r="D22" s="15"/>
      <c r="E22" s="15"/>
      <c r="F22" s="15"/>
      <c r="G22" s="15"/>
      <c r="H22" s="15"/>
      <c r="I22" s="15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15">
        <v>22.0</v>
      </c>
      <c r="B23" s="15"/>
      <c r="C23" s="15"/>
      <c r="D23" s="15"/>
      <c r="E23" s="15"/>
      <c r="F23" s="15"/>
      <c r="G23" s="15"/>
      <c r="H23" s="15"/>
      <c r="I23" s="15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15">
        <v>23.0</v>
      </c>
      <c r="B24" s="15"/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15">
        <v>24.0</v>
      </c>
      <c r="B25" s="15"/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15">
        <v>25.0</v>
      </c>
      <c r="B26" s="15"/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15">
        <v>26.0</v>
      </c>
      <c r="B27" s="15"/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15">
        <v>27.0</v>
      </c>
      <c r="B28" s="15"/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15">
        <v>28.0</v>
      </c>
      <c r="B29" s="15"/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15">
        <v>29.0</v>
      </c>
      <c r="B30" s="15"/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9">
        <v>30.0</v>
      </c>
      <c r="B31" s="50"/>
      <c r="C31" s="50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ht="15.75" customHeight="1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ht="15.75" customHeight="1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</sheetData>
  <customSheetViews>
    <customSheetView guid="{C96799CF-048F-4059-BCEC-C8AF8F5766E0}" filter="1" showAutoFilter="1">
      <autoFilter ref="$A$1:$I$1003"/>
      <extLst>
        <ext uri="GoogleSheetsCustomDataVersion1">
          <go:sheetsCustomData xmlns:go="http://customooxmlschemas.google.com/" filterViewId="431898380"/>
        </ext>
      </extLst>
    </customSheetView>
    <customSheetView guid="{042CEC01-A708-4367-BEB4-06C5211FAD4D}" filter="1" showAutoFilter="1">
      <autoFilter ref="$A$1:$I$1003"/>
      <extLst>
        <ext uri="GoogleSheetsCustomDataVersion1">
          <go:sheetsCustomData xmlns:go="http://customooxmlschemas.google.com/" filterViewId="86627640"/>
        </ext>
      </extLst>
    </customSheetView>
    <customSheetView guid="{FA70EABA-E32B-40A8-BB04-07E36585168B}" filter="1" showAutoFilter="1">
      <autoFilter ref="$A$1:$I$1003"/>
      <extLst>
        <ext uri="GoogleSheetsCustomDataVersion1">
          <go:sheetsCustomData xmlns:go="http://customooxmlschemas.google.com/" filterViewId="784740089"/>
        </ext>
      </extLst>
    </customSheetView>
  </customSheetView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10"/>
    <hyperlink r:id="rId9" ref="H13"/>
    <hyperlink r:id="rId10" ref="H14"/>
    <hyperlink r:id="rId11" ref="H15"/>
    <hyperlink r:id="rId12" ref="H16"/>
    <hyperlink r:id="rId13" ref="H17"/>
    <hyperlink r:id="rId14" ref="H18"/>
    <hyperlink r:id="rId15" ref="H19"/>
    <hyperlink r:id="rId16" ref="H20"/>
  </hyperlinks>
  <printOptions/>
  <pageMargins bottom="0.75" footer="0.0" header="0.0" left="0.7" right="0.7" top="0.75"/>
  <pageSetup orientation="portrait"/>
  <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25"/>
    <col customWidth="1" min="3" max="3" width="9.63"/>
    <col customWidth="1" min="4" max="4" width="42.75"/>
    <col customWidth="1" min="5" max="5" width="39.13"/>
    <col customWidth="1" min="6" max="6" width="20.88"/>
    <col customWidth="1" min="7" max="7" width="19.88"/>
    <col customWidth="1" min="8" max="8" width="23.13"/>
    <col customWidth="1" min="9" max="25" width="7.63"/>
  </cols>
  <sheetData>
    <row r="1">
      <c r="A1" s="36" t="s">
        <v>2</v>
      </c>
      <c r="B1" s="36" t="s">
        <v>9</v>
      </c>
      <c r="C1" s="36" t="s">
        <v>10</v>
      </c>
      <c r="D1" s="36" t="s">
        <v>11</v>
      </c>
      <c r="E1" s="36" t="s">
        <v>12</v>
      </c>
      <c r="F1" s="36" t="s">
        <v>220</v>
      </c>
      <c r="G1" s="36" t="s">
        <v>14</v>
      </c>
      <c r="H1" s="36" t="s">
        <v>15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>
      <c r="A2" s="15">
        <v>1.0</v>
      </c>
      <c r="B2" s="15" t="s">
        <v>133</v>
      </c>
      <c r="C2" s="15" t="s">
        <v>304</v>
      </c>
      <c r="D2" s="15" t="s">
        <v>305</v>
      </c>
      <c r="E2" s="9" t="s">
        <v>306</v>
      </c>
      <c r="F2" s="9" t="s">
        <v>21</v>
      </c>
      <c r="G2" s="38">
        <v>42584.0</v>
      </c>
      <c r="H2" s="15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>
      <c r="A3" s="15">
        <v>2.0</v>
      </c>
      <c r="B3" s="15" t="s">
        <v>133</v>
      </c>
      <c r="C3" s="15" t="s">
        <v>304</v>
      </c>
      <c r="D3" s="15" t="s">
        <v>307</v>
      </c>
      <c r="E3" s="9" t="s">
        <v>306</v>
      </c>
      <c r="F3" s="9" t="s">
        <v>21</v>
      </c>
      <c r="G3" s="38">
        <v>42698.0</v>
      </c>
      <c r="H3" s="51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>
      <c r="A4" s="15">
        <v>3.0</v>
      </c>
      <c r="B4" s="15" t="s">
        <v>133</v>
      </c>
      <c r="C4" s="15" t="s">
        <v>304</v>
      </c>
      <c r="D4" s="15" t="s">
        <v>308</v>
      </c>
      <c r="E4" s="15" t="s">
        <v>67</v>
      </c>
      <c r="F4" s="9" t="s">
        <v>21</v>
      </c>
      <c r="G4" s="39">
        <v>43260.0</v>
      </c>
      <c r="H4" s="15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>
      <c r="A5" s="15">
        <v>4.0</v>
      </c>
      <c r="B5" s="15" t="s">
        <v>133</v>
      </c>
      <c r="C5" s="15" t="s">
        <v>304</v>
      </c>
      <c r="D5" s="9" t="s">
        <v>309</v>
      </c>
      <c r="E5" s="9" t="s">
        <v>16</v>
      </c>
      <c r="F5" s="9" t="s">
        <v>21</v>
      </c>
      <c r="G5" s="39">
        <v>43792.0</v>
      </c>
      <c r="H5" s="15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>
      <c r="A6" s="15">
        <v>5.0</v>
      </c>
      <c r="B6" s="15"/>
      <c r="C6" s="15"/>
      <c r="D6" s="15"/>
      <c r="E6" s="15"/>
      <c r="F6" s="15"/>
      <c r="G6" s="38"/>
      <c r="H6" s="1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>
      <c r="A7" s="15">
        <v>6.0</v>
      </c>
      <c r="B7" s="15"/>
      <c r="C7" s="15"/>
      <c r="D7" s="15"/>
      <c r="E7" s="15"/>
      <c r="F7" s="15"/>
      <c r="G7" s="38"/>
      <c r="H7" s="1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>
      <c r="A8" s="15">
        <v>7.0</v>
      </c>
      <c r="B8" s="15"/>
      <c r="C8" s="15"/>
      <c r="D8" s="15"/>
      <c r="E8" s="15"/>
      <c r="F8" s="15"/>
      <c r="G8" s="15"/>
      <c r="H8" s="1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>
      <c r="A9" s="15">
        <v>8.0</v>
      </c>
      <c r="B9" s="15"/>
      <c r="C9" s="15"/>
      <c r="D9" s="15"/>
      <c r="E9" s="15"/>
      <c r="F9" s="15"/>
      <c r="G9" s="15"/>
      <c r="H9" s="1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>
      <c r="A10" s="15">
        <v>9.0</v>
      </c>
      <c r="B10" s="15"/>
      <c r="C10" s="15"/>
      <c r="D10" s="15"/>
      <c r="E10" s="15"/>
      <c r="F10" s="15"/>
      <c r="G10" s="15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>
      <c r="A11" s="15">
        <v>10.0</v>
      </c>
      <c r="B11" s="15"/>
      <c r="C11" s="15"/>
      <c r="D11" s="15"/>
      <c r="E11" s="15"/>
      <c r="F11" s="15"/>
      <c r="G11" s="15"/>
      <c r="H11" s="15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>
      <c r="A12" s="15">
        <v>11.0</v>
      </c>
      <c r="B12" s="15"/>
      <c r="C12" s="15"/>
      <c r="D12" s="15"/>
      <c r="E12" s="15"/>
      <c r="F12" s="15"/>
      <c r="G12" s="15"/>
      <c r="H12" s="15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>
      <c r="A13" s="15">
        <v>12.0</v>
      </c>
      <c r="B13" s="15"/>
      <c r="C13" s="15"/>
      <c r="D13" s="15"/>
      <c r="E13" s="15"/>
      <c r="F13" s="15"/>
      <c r="G13" s="15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>
      <c r="A14" s="15">
        <v>13.0</v>
      </c>
      <c r="B14" s="15"/>
      <c r="C14" s="15"/>
      <c r="D14" s="15"/>
      <c r="E14" s="15"/>
      <c r="F14" s="15"/>
      <c r="G14" s="15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>
      <c r="A15" s="15">
        <v>14.0</v>
      </c>
      <c r="B15" s="15"/>
      <c r="C15" s="15"/>
      <c r="D15" s="15"/>
      <c r="E15" s="15"/>
      <c r="F15" s="15"/>
      <c r="G15" s="15"/>
      <c r="H15" s="15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>
      <c r="A16" s="15">
        <v>15.0</v>
      </c>
      <c r="B16" s="15"/>
      <c r="C16" s="15"/>
      <c r="D16" s="15"/>
      <c r="E16" s="15"/>
      <c r="F16" s="15"/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>
      <c r="A17" s="15">
        <v>16.0</v>
      </c>
      <c r="B17" s="15"/>
      <c r="C17" s="15"/>
      <c r="D17" s="15"/>
      <c r="E17" s="15"/>
      <c r="F17" s="15"/>
      <c r="G17" s="15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>
      <c r="A18" s="15">
        <v>17.0</v>
      </c>
      <c r="B18" s="15"/>
      <c r="C18" s="15"/>
      <c r="D18" s="15"/>
      <c r="E18" s="15"/>
      <c r="F18" s="15"/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>
      <c r="A19" s="15">
        <v>18.0</v>
      </c>
      <c r="B19" s="15"/>
      <c r="C19" s="15"/>
      <c r="D19" s="15"/>
      <c r="E19" s="15"/>
      <c r="F19" s="15"/>
      <c r="G19" s="15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>
      <c r="A20" s="15">
        <v>19.0</v>
      </c>
      <c r="B20" s="15"/>
      <c r="C20" s="15"/>
      <c r="D20" s="15"/>
      <c r="E20" s="15"/>
      <c r="F20" s="15"/>
      <c r="G20" s="15"/>
      <c r="H20" s="15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15.75" customHeight="1">
      <c r="A21" s="15">
        <v>20.0</v>
      </c>
      <c r="B21" s="15"/>
      <c r="C21" s="15"/>
      <c r="D21" s="15"/>
      <c r="E21" s="15"/>
      <c r="F21" s="15"/>
      <c r="G21" s="15"/>
      <c r="H21" s="15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15.75" customHeight="1">
      <c r="A22" s="15">
        <v>21.0</v>
      </c>
      <c r="B22" s="15"/>
      <c r="C22" s="15"/>
      <c r="D22" s="15"/>
      <c r="E22" s="15"/>
      <c r="F22" s="15"/>
      <c r="G22" s="15"/>
      <c r="H22" s="1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15.75" customHeight="1">
      <c r="A23" s="15">
        <v>22.0</v>
      </c>
      <c r="B23" s="15"/>
      <c r="C23" s="15"/>
      <c r="D23" s="15"/>
      <c r="E23" s="15"/>
      <c r="F23" s="15"/>
      <c r="G23" s="15"/>
      <c r="H23" s="15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15.75" customHeight="1">
      <c r="A24" s="15">
        <v>23.0</v>
      </c>
      <c r="B24" s="15"/>
      <c r="C24" s="15"/>
      <c r="D24" s="15"/>
      <c r="E24" s="15"/>
      <c r="F24" s="15"/>
      <c r="G24" s="15"/>
      <c r="H24" s="15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15.75" customHeight="1">
      <c r="A25" s="15">
        <v>24.0</v>
      </c>
      <c r="B25" s="15"/>
      <c r="C25" s="15"/>
      <c r="D25" s="15"/>
      <c r="E25" s="15"/>
      <c r="F25" s="15"/>
      <c r="G25" s="15"/>
      <c r="H25" s="15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15.75" customHeight="1">
      <c r="A26" s="15">
        <v>25.0</v>
      </c>
      <c r="B26" s="15"/>
      <c r="C26" s="15"/>
      <c r="D26" s="15"/>
      <c r="E26" s="15"/>
      <c r="F26" s="15"/>
      <c r="G26" s="15"/>
      <c r="H26" s="15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15.75" customHeight="1">
      <c r="A27" s="15">
        <v>26.0</v>
      </c>
      <c r="B27" s="15"/>
      <c r="C27" s="15"/>
      <c r="D27" s="15"/>
      <c r="E27" s="15"/>
      <c r="F27" s="15"/>
      <c r="G27" s="15"/>
      <c r="H27" s="15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15.75" customHeight="1">
      <c r="A28" s="15">
        <v>27.0</v>
      </c>
      <c r="B28" s="15"/>
      <c r="C28" s="15"/>
      <c r="D28" s="15"/>
      <c r="E28" s="15"/>
      <c r="F28" s="15"/>
      <c r="G28" s="15"/>
      <c r="H28" s="15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ht="15.75" customHeight="1">
      <c r="A29" s="15">
        <v>28.0</v>
      </c>
      <c r="B29" s="15"/>
      <c r="C29" s="15"/>
      <c r="D29" s="15"/>
      <c r="E29" s="15"/>
      <c r="F29" s="15"/>
      <c r="G29" s="15"/>
      <c r="H29" s="1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ht="15.75" customHeight="1">
      <c r="A30" s="15">
        <v>29.0</v>
      </c>
      <c r="B30" s="15"/>
      <c r="C30" s="15"/>
      <c r="D30" s="15"/>
      <c r="E30" s="15"/>
      <c r="F30" s="15"/>
      <c r="G30" s="15"/>
      <c r="H30" s="1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15.75" customHeight="1">
      <c r="A31" s="15">
        <v>30.0</v>
      </c>
      <c r="B31" s="15"/>
      <c r="C31" s="15"/>
      <c r="D31" s="15"/>
      <c r="E31" s="15"/>
      <c r="F31" s="15"/>
      <c r="G31" s="15"/>
      <c r="H31" s="15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</sheetData>
  <customSheetViews>
    <customSheetView guid="{FA70EABA-E32B-40A8-BB04-07E36585168B}" filter="1" showAutoFilter="1">
      <autoFilter ref="$A$1:$H$31"/>
      <extLst>
        <ext uri="GoogleSheetsCustomDataVersion1">
          <go:sheetsCustomData xmlns:go="http://customooxmlschemas.google.com/" filterViewId="1557969906"/>
        </ext>
      </extLst>
    </customSheetView>
  </customSheetView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88"/>
    <col customWidth="1" min="3" max="3" width="9.63"/>
    <col customWidth="1" min="4" max="4" width="42.75"/>
    <col customWidth="1" min="5" max="5" width="39.13"/>
    <col customWidth="1" min="6" max="6" width="20.88"/>
    <col customWidth="1" min="7" max="7" width="19.88"/>
    <col customWidth="1" min="8" max="8" width="23.13"/>
    <col customWidth="1" min="9" max="25" width="7.63"/>
  </cols>
  <sheetData>
    <row r="1">
      <c r="A1" s="36" t="s">
        <v>2</v>
      </c>
      <c r="B1" s="36" t="s">
        <v>9</v>
      </c>
      <c r="C1" s="36" t="s">
        <v>10</v>
      </c>
      <c r="D1" s="36" t="s">
        <v>11</v>
      </c>
      <c r="E1" s="36" t="s">
        <v>12</v>
      </c>
      <c r="F1" s="36" t="s">
        <v>220</v>
      </c>
      <c r="G1" s="36" t="s">
        <v>14</v>
      </c>
      <c r="H1" s="36" t="s">
        <v>15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>
      <c r="A2" s="15">
        <v>1.0</v>
      </c>
      <c r="B2" s="9" t="s">
        <v>96</v>
      </c>
      <c r="C2" s="9" t="s">
        <v>92</v>
      </c>
      <c r="D2" s="15"/>
      <c r="E2" s="9"/>
      <c r="F2" s="9"/>
      <c r="G2" s="38"/>
      <c r="H2" s="15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>
      <c r="A3" s="15">
        <v>2.0</v>
      </c>
      <c r="B3" s="9" t="s">
        <v>241</v>
      </c>
      <c r="C3" s="9" t="s">
        <v>59</v>
      </c>
      <c r="D3" s="15"/>
      <c r="E3" s="9"/>
      <c r="F3" s="9"/>
      <c r="G3" s="38"/>
      <c r="H3" s="51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>
      <c r="A4" s="15">
        <v>3.0</v>
      </c>
      <c r="B4" s="9" t="s">
        <v>107</v>
      </c>
      <c r="C4" s="9" t="s">
        <v>92</v>
      </c>
      <c r="D4" s="15"/>
      <c r="E4" s="15"/>
      <c r="F4" s="9"/>
      <c r="G4" s="39"/>
      <c r="H4" s="15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>
      <c r="A5" s="15">
        <v>4.0</v>
      </c>
      <c r="B5" s="9" t="s">
        <v>310</v>
      </c>
      <c r="C5" s="9" t="s">
        <v>77</v>
      </c>
      <c r="D5" s="9"/>
      <c r="E5" s="9"/>
      <c r="F5" s="9"/>
      <c r="G5" s="39"/>
      <c r="H5" s="15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>
      <c r="A6" s="15">
        <v>5.0</v>
      </c>
      <c r="B6" s="15"/>
      <c r="C6" s="15"/>
      <c r="D6" s="15"/>
      <c r="E6" s="15"/>
      <c r="F6" s="15"/>
      <c r="G6" s="38"/>
      <c r="H6" s="1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>
      <c r="A7" s="15">
        <v>6.0</v>
      </c>
      <c r="B7" s="15"/>
      <c r="C7" s="15"/>
      <c r="D7" s="15"/>
      <c r="E7" s="15"/>
      <c r="F7" s="15"/>
      <c r="G7" s="38"/>
      <c r="H7" s="1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>
      <c r="A8" s="15">
        <v>7.0</v>
      </c>
      <c r="B8" s="15"/>
      <c r="C8" s="15"/>
      <c r="D8" s="15"/>
      <c r="E8" s="15"/>
      <c r="F8" s="15"/>
      <c r="G8" s="15"/>
      <c r="H8" s="1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>
      <c r="A9" s="15">
        <v>8.0</v>
      </c>
      <c r="B9" s="15"/>
      <c r="C9" s="15"/>
      <c r="D9" s="15"/>
      <c r="E9" s="15"/>
      <c r="F9" s="15"/>
      <c r="G9" s="15"/>
      <c r="H9" s="1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>
      <c r="A10" s="15">
        <v>9.0</v>
      </c>
      <c r="B10" s="15"/>
      <c r="C10" s="15"/>
      <c r="D10" s="15"/>
      <c r="E10" s="15"/>
      <c r="F10" s="15"/>
      <c r="G10" s="15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>
      <c r="A11" s="15">
        <v>10.0</v>
      </c>
      <c r="B11" s="15"/>
      <c r="C11" s="15"/>
      <c r="D11" s="15"/>
      <c r="E11" s="15"/>
      <c r="F11" s="15"/>
      <c r="G11" s="15"/>
      <c r="H11" s="15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>
      <c r="A12" s="15">
        <v>11.0</v>
      </c>
      <c r="B12" s="15"/>
      <c r="C12" s="15"/>
      <c r="D12" s="15"/>
      <c r="E12" s="15"/>
      <c r="F12" s="15"/>
      <c r="G12" s="15"/>
      <c r="H12" s="15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>
      <c r="A13" s="15">
        <v>12.0</v>
      </c>
      <c r="B13" s="15"/>
      <c r="C13" s="15"/>
      <c r="D13" s="15"/>
      <c r="E13" s="15"/>
      <c r="F13" s="15"/>
      <c r="G13" s="15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>
      <c r="A14" s="15">
        <v>13.0</v>
      </c>
      <c r="B14" s="15"/>
      <c r="C14" s="15"/>
      <c r="D14" s="15"/>
      <c r="E14" s="15"/>
      <c r="F14" s="15"/>
      <c r="G14" s="15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>
      <c r="A15" s="15">
        <v>14.0</v>
      </c>
      <c r="B15" s="15"/>
      <c r="C15" s="15"/>
      <c r="D15" s="15"/>
      <c r="E15" s="15"/>
      <c r="F15" s="15"/>
      <c r="G15" s="15"/>
      <c r="H15" s="15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>
      <c r="A16" s="15">
        <v>15.0</v>
      </c>
      <c r="B16" s="15"/>
      <c r="C16" s="15"/>
      <c r="D16" s="15"/>
      <c r="E16" s="15"/>
      <c r="F16" s="15"/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>
      <c r="A17" s="15">
        <v>16.0</v>
      </c>
      <c r="B17" s="15"/>
      <c r="C17" s="15"/>
      <c r="D17" s="15"/>
      <c r="E17" s="15"/>
      <c r="F17" s="15"/>
      <c r="G17" s="15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>
      <c r="A18" s="15">
        <v>17.0</v>
      </c>
      <c r="B18" s="15"/>
      <c r="C18" s="15"/>
      <c r="D18" s="15"/>
      <c r="E18" s="15"/>
      <c r="F18" s="15"/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>
      <c r="A19" s="15">
        <v>18.0</v>
      </c>
      <c r="B19" s="15"/>
      <c r="C19" s="15"/>
      <c r="D19" s="15"/>
      <c r="E19" s="15"/>
      <c r="F19" s="15"/>
      <c r="G19" s="15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>
      <c r="A20" s="15">
        <v>19.0</v>
      </c>
      <c r="B20" s="15"/>
      <c r="C20" s="15"/>
      <c r="D20" s="15"/>
      <c r="E20" s="15"/>
      <c r="F20" s="15"/>
      <c r="G20" s="15"/>
      <c r="H20" s="15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15.75" customHeight="1">
      <c r="A21" s="15">
        <v>20.0</v>
      </c>
      <c r="B21" s="15"/>
      <c r="C21" s="15"/>
      <c r="D21" s="15"/>
      <c r="E21" s="15"/>
      <c r="F21" s="15"/>
      <c r="G21" s="15"/>
      <c r="H21" s="15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15.75" customHeight="1">
      <c r="A22" s="15">
        <v>21.0</v>
      </c>
      <c r="B22" s="15"/>
      <c r="C22" s="15"/>
      <c r="D22" s="15"/>
      <c r="E22" s="15"/>
      <c r="F22" s="15"/>
      <c r="G22" s="15"/>
      <c r="H22" s="1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15.75" customHeight="1">
      <c r="A23" s="15">
        <v>22.0</v>
      </c>
      <c r="B23" s="15"/>
      <c r="C23" s="15"/>
      <c r="D23" s="15"/>
      <c r="E23" s="15"/>
      <c r="F23" s="15"/>
      <c r="G23" s="15"/>
      <c r="H23" s="15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15.75" customHeight="1">
      <c r="A24" s="15">
        <v>23.0</v>
      </c>
      <c r="B24" s="15"/>
      <c r="C24" s="15"/>
      <c r="D24" s="15"/>
      <c r="E24" s="15"/>
      <c r="F24" s="15"/>
      <c r="G24" s="15"/>
      <c r="H24" s="15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15.75" customHeight="1">
      <c r="A25" s="15">
        <v>24.0</v>
      </c>
      <c r="B25" s="15"/>
      <c r="C25" s="15"/>
      <c r="D25" s="15"/>
      <c r="E25" s="15"/>
      <c r="F25" s="15"/>
      <c r="G25" s="15"/>
      <c r="H25" s="15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15.75" customHeight="1">
      <c r="A26" s="15">
        <v>25.0</v>
      </c>
      <c r="B26" s="15"/>
      <c r="C26" s="15"/>
      <c r="D26" s="15"/>
      <c r="E26" s="15"/>
      <c r="F26" s="15"/>
      <c r="G26" s="15"/>
      <c r="H26" s="15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15.75" customHeight="1">
      <c r="A27" s="15">
        <v>26.0</v>
      </c>
      <c r="B27" s="15"/>
      <c r="C27" s="15"/>
      <c r="D27" s="15"/>
      <c r="E27" s="15"/>
      <c r="F27" s="15"/>
      <c r="G27" s="15"/>
      <c r="H27" s="15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15.75" customHeight="1">
      <c r="A28" s="15">
        <v>27.0</v>
      </c>
      <c r="B28" s="15"/>
      <c r="C28" s="15"/>
      <c r="D28" s="15"/>
      <c r="E28" s="15"/>
      <c r="F28" s="15"/>
      <c r="G28" s="15"/>
      <c r="H28" s="15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ht="15.75" customHeight="1">
      <c r="A29" s="15">
        <v>28.0</v>
      </c>
      <c r="B29" s="15"/>
      <c r="C29" s="15"/>
      <c r="D29" s="15"/>
      <c r="E29" s="15"/>
      <c r="F29" s="15"/>
      <c r="G29" s="15"/>
      <c r="H29" s="1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ht="15.75" customHeight="1">
      <c r="A30" s="15">
        <v>29.0</v>
      </c>
      <c r="B30" s="15"/>
      <c r="C30" s="15"/>
      <c r="D30" s="15"/>
      <c r="E30" s="15"/>
      <c r="F30" s="15"/>
      <c r="G30" s="15"/>
      <c r="H30" s="1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15.75" customHeight="1">
      <c r="A31" s="15">
        <v>30.0</v>
      </c>
      <c r="B31" s="15"/>
      <c r="C31" s="15"/>
      <c r="D31" s="15"/>
      <c r="E31" s="15"/>
      <c r="F31" s="15"/>
      <c r="G31" s="15"/>
      <c r="H31" s="15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</sheetData>
  <customSheetViews>
    <customSheetView guid="{FA70EABA-E32B-40A8-BB04-07E36585168B}" filter="1" showAutoFilter="1">
      <autoFilter ref="$A$1:$H$31"/>
      <extLst>
        <ext uri="GoogleSheetsCustomDataVersion1">
          <go:sheetsCustomData xmlns:go="http://customooxmlschemas.google.com/" filterViewId="2020540330"/>
        </ext>
      </extLst>
    </customSheetView>
  </customSheetView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8.63"/>
    <col customWidth="1" min="3" max="3" width="9.63"/>
    <col customWidth="1" min="4" max="4" width="42.75"/>
    <col customWidth="1" min="5" max="5" width="39.13"/>
    <col customWidth="1" min="6" max="6" width="20.88"/>
    <col customWidth="1" min="7" max="7" width="19.88"/>
    <col customWidth="1" min="8" max="8" width="23.13"/>
    <col customWidth="1" min="9" max="25" width="7.63"/>
  </cols>
  <sheetData>
    <row r="1">
      <c r="A1" s="36" t="s">
        <v>2</v>
      </c>
      <c r="B1" s="36" t="s">
        <v>9</v>
      </c>
      <c r="C1" s="36" t="s">
        <v>10</v>
      </c>
      <c r="D1" s="37" t="s">
        <v>311</v>
      </c>
      <c r="E1" s="37" t="s">
        <v>312</v>
      </c>
      <c r="F1" s="37" t="s">
        <v>313</v>
      </c>
      <c r="G1" s="37" t="s">
        <v>313</v>
      </c>
      <c r="H1" s="36" t="s">
        <v>15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>
      <c r="A2" s="15">
        <v>1.0</v>
      </c>
      <c r="B2" s="14" t="s">
        <v>78</v>
      </c>
      <c r="C2" s="9" t="s">
        <v>77</v>
      </c>
      <c r="D2" s="15"/>
      <c r="E2" s="9"/>
      <c r="F2" s="9"/>
      <c r="G2" s="38"/>
      <c r="H2" s="15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>
      <c r="A3" s="15">
        <v>2.0</v>
      </c>
      <c r="B3" s="9"/>
      <c r="C3" s="9"/>
      <c r="D3" s="15"/>
      <c r="E3" s="9"/>
      <c r="F3" s="9"/>
      <c r="G3" s="38"/>
      <c r="H3" s="51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>
      <c r="A4" s="15">
        <v>3.0</v>
      </c>
      <c r="B4" s="9"/>
      <c r="C4" s="9"/>
      <c r="D4" s="15"/>
      <c r="E4" s="15"/>
      <c r="F4" s="9"/>
      <c r="G4" s="39"/>
      <c r="H4" s="15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>
      <c r="A5" s="15">
        <v>4.0</v>
      </c>
      <c r="B5" s="9"/>
      <c r="C5" s="9"/>
      <c r="D5" s="9"/>
      <c r="E5" s="9"/>
      <c r="F5" s="9"/>
      <c r="G5" s="39"/>
      <c r="H5" s="15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>
      <c r="A6" s="15">
        <v>5.0</v>
      </c>
      <c r="B6" s="15"/>
      <c r="C6" s="15"/>
      <c r="D6" s="15"/>
      <c r="E6" s="15"/>
      <c r="F6" s="15"/>
      <c r="G6" s="38"/>
      <c r="H6" s="1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>
      <c r="A7" s="15">
        <v>6.0</v>
      </c>
      <c r="B7" s="15"/>
      <c r="C7" s="15"/>
      <c r="D7" s="15"/>
      <c r="E7" s="15"/>
      <c r="F7" s="15"/>
      <c r="G7" s="38"/>
      <c r="H7" s="1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>
      <c r="A8" s="15">
        <v>7.0</v>
      </c>
      <c r="B8" s="15"/>
      <c r="C8" s="15"/>
      <c r="D8" s="15"/>
      <c r="E8" s="15"/>
      <c r="F8" s="15"/>
      <c r="G8" s="15"/>
      <c r="H8" s="1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>
      <c r="A9" s="15">
        <v>8.0</v>
      </c>
      <c r="B9" s="15"/>
      <c r="C9" s="15"/>
      <c r="D9" s="15"/>
      <c r="E9" s="15"/>
      <c r="F9" s="15"/>
      <c r="G9" s="15"/>
      <c r="H9" s="1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>
      <c r="A10" s="15">
        <v>9.0</v>
      </c>
      <c r="B10" s="15"/>
      <c r="C10" s="15"/>
      <c r="D10" s="15"/>
      <c r="E10" s="15"/>
      <c r="F10" s="15"/>
      <c r="G10" s="15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>
      <c r="A11" s="15">
        <v>10.0</v>
      </c>
      <c r="B11" s="15"/>
      <c r="C11" s="15"/>
      <c r="D11" s="15"/>
      <c r="E11" s="15"/>
      <c r="F11" s="15"/>
      <c r="G11" s="15"/>
      <c r="H11" s="15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>
      <c r="A12" s="15">
        <v>11.0</v>
      </c>
      <c r="B12" s="15"/>
      <c r="C12" s="15"/>
      <c r="D12" s="15"/>
      <c r="E12" s="15"/>
      <c r="F12" s="15"/>
      <c r="G12" s="15"/>
      <c r="H12" s="15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>
      <c r="A13" s="15">
        <v>12.0</v>
      </c>
      <c r="B13" s="15"/>
      <c r="C13" s="15"/>
      <c r="D13" s="15"/>
      <c r="E13" s="15"/>
      <c r="F13" s="15"/>
      <c r="G13" s="15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>
      <c r="A14" s="15">
        <v>13.0</v>
      </c>
      <c r="B14" s="15"/>
      <c r="C14" s="15"/>
      <c r="D14" s="15"/>
      <c r="E14" s="15"/>
      <c r="F14" s="15"/>
      <c r="G14" s="15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>
      <c r="A15" s="15">
        <v>14.0</v>
      </c>
      <c r="B15" s="15"/>
      <c r="C15" s="15"/>
      <c r="D15" s="15"/>
      <c r="E15" s="15"/>
      <c r="F15" s="15"/>
      <c r="G15" s="15"/>
      <c r="H15" s="15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>
      <c r="A16" s="15">
        <v>15.0</v>
      </c>
      <c r="B16" s="15"/>
      <c r="C16" s="15"/>
      <c r="D16" s="15"/>
      <c r="E16" s="15"/>
      <c r="F16" s="15"/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>
      <c r="A17" s="15">
        <v>16.0</v>
      </c>
      <c r="B17" s="15"/>
      <c r="C17" s="15"/>
      <c r="D17" s="15"/>
      <c r="E17" s="15"/>
      <c r="F17" s="15"/>
      <c r="G17" s="15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>
      <c r="A18" s="15">
        <v>17.0</v>
      </c>
      <c r="B18" s="15"/>
      <c r="C18" s="15"/>
      <c r="D18" s="15"/>
      <c r="E18" s="15"/>
      <c r="F18" s="15"/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>
      <c r="A19" s="15">
        <v>18.0</v>
      </c>
      <c r="B19" s="15"/>
      <c r="C19" s="15"/>
      <c r="D19" s="15"/>
      <c r="E19" s="15"/>
      <c r="F19" s="15"/>
      <c r="G19" s="15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>
      <c r="A20" s="15">
        <v>19.0</v>
      </c>
      <c r="B20" s="15"/>
      <c r="C20" s="15"/>
      <c r="D20" s="15"/>
      <c r="E20" s="15"/>
      <c r="F20" s="15"/>
      <c r="G20" s="15"/>
      <c r="H20" s="15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15.75" customHeight="1">
      <c r="A21" s="15">
        <v>20.0</v>
      </c>
      <c r="B21" s="15"/>
      <c r="C21" s="15"/>
      <c r="D21" s="15"/>
      <c r="E21" s="15"/>
      <c r="F21" s="15"/>
      <c r="G21" s="15"/>
      <c r="H21" s="15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15.75" customHeight="1">
      <c r="A22" s="15">
        <v>21.0</v>
      </c>
      <c r="B22" s="15"/>
      <c r="C22" s="15"/>
      <c r="D22" s="15"/>
      <c r="E22" s="15"/>
      <c r="F22" s="15"/>
      <c r="G22" s="15"/>
      <c r="H22" s="1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15.75" customHeight="1">
      <c r="A23" s="15">
        <v>22.0</v>
      </c>
      <c r="B23" s="15"/>
      <c r="C23" s="15"/>
      <c r="D23" s="15"/>
      <c r="E23" s="15"/>
      <c r="F23" s="15"/>
      <c r="G23" s="15"/>
      <c r="H23" s="15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15.75" customHeight="1">
      <c r="A24" s="15">
        <v>23.0</v>
      </c>
      <c r="B24" s="15"/>
      <c r="C24" s="15"/>
      <c r="D24" s="15"/>
      <c r="E24" s="15"/>
      <c r="F24" s="15"/>
      <c r="G24" s="15"/>
      <c r="H24" s="15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15.75" customHeight="1">
      <c r="A25" s="15">
        <v>24.0</v>
      </c>
      <c r="B25" s="15"/>
      <c r="C25" s="15"/>
      <c r="D25" s="15"/>
      <c r="E25" s="15"/>
      <c r="F25" s="15"/>
      <c r="G25" s="15"/>
      <c r="H25" s="15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15.75" customHeight="1">
      <c r="A26" s="15">
        <v>25.0</v>
      </c>
      <c r="B26" s="15"/>
      <c r="C26" s="15"/>
      <c r="D26" s="15"/>
      <c r="E26" s="15"/>
      <c r="F26" s="15"/>
      <c r="G26" s="15"/>
      <c r="H26" s="15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15.75" customHeight="1">
      <c r="A27" s="15">
        <v>26.0</v>
      </c>
      <c r="B27" s="15"/>
      <c r="C27" s="15"/>
      <c r="D27" s="15"/>
      <c r="E27" s="15"/>
      <c r="F27" s="15"/>
      <c r="G27" s="15"/>
      <c r="H27" s="15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15.75" customHeight="1">
      <c r="A28" s="15">
        <v>27.0</v>
      </c>
      <c r="B28" s="15"/>
      <c r="C28" s="15"/>
      <c r="D28" s="15"/>
      <c r="E28" s="15"/>
      <c r="F28" s="15"/>
      <c r="G28" s="15"/>
      <c r="H28" s="15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ht="15.75" customHeight="1">
      <c r="A29" s="15">
        <v>28.0</v>
      </c>
      <c r="B29" s="15"/>
      <c r="C29" s="15"/>
      <c r="D29" s="15"/>
      <c r="E29" s="15"/>
      <c r="F29" s="15"/>
      <c r="G29" s="15"/>
      <c r="H29" s="1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ht="15.75" customHeight="1">
      <c r="A30" s="15">
        <v>29.0</v>
      </c>
      <c r="B30" s="15"/>
      <c r="C30" s="15"/>
      <c r="D30" s="15"/>
      <c r="E30" s="15"/>
      <c r="F30" s="15"/>
      <c r="G30" s="15"/>
      <c r="H30" s="1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15.75" customHeight="1">
      <c r="A31" s="15">
        <v>30.0</v>
      </c>
      <c r="B31" s="15"/>
      <c r="C31" s="15"/>
      <c r="D31" s="15"/>
      <c r="E31" s="15"/>
      <c r="F31" s="15"/>
      <c r="G31" s="15"/>
      <c r="H31" s="15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</sheetData>
  <customSheetViews>
    <customSheetView guid="{FA70EABA-E32B-40A8-BB04-07E36585168B}" filter="1" showAutoFilter="1">
      <autoFilter ref="$A$1:$H$31"/>
      <extLst>
        <ext uri="GoogleSheetsCustomDataVersion1">
          <go:sheetsCustomData xmlns:go="http://customooxmlschemas.google.com/" filterViewId="1779244758"/>
        </ext>
      </extLst>
    </customSheetView>
  </customSheetView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2019-11-07T08:33:33Z</dcterms:created>
  <dc:creator>Akshat Bordia</dc:creator>
</cp:coreProperties>
</file>